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tanova\Izvještaji JURA\Izvjestaji_2024\Izvještaj_izvršenje_1-6_2024\"/>
    </mc:Choice>
  </mc:AlternateContent>
  <xr:revisionPtr revIDLastSave="0" documentId="13_ncr:1_{B9A21D78-E2D0-4E11-81EC-0D8051C3B8F9}" xr6:coauthVersionLast="47" xr6:coauthVersionMax="47" xr10:uidLastSave="{00000000-0000-0000-0000-000000000000}"/>
  <bookViews>
    <workbookView xWindow="-108" yWindow="-108" windowWidth="23256" windowHeight="12576" tabRatio="797" activeTab="7" xr2:uid="{00000000-000D-0000-FFFF-FFFF00000000}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Tablica 5." sheetId="8" r:id="rId6"/>
    <sheet name="Posebni dio-Tablica 6." sheetId="11" state="hidden" r:id="rId7"/>
    <sheet name="Posebni dio-Tablica 6" sheetId="13" r:id="rId8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6">'Posebni dio-Tablica 6.'!$9:$9</definedName>
    <definedName name="_xlnm.Print_Titles" localSheetId="3">'R -Tablica 3.'!$3:$4</definedName>
    <definedName name="_xlnm.Print_Area" localSheetId="1">'P i R -Tablica 1.'!$A$1:$G$206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fin-Tablica 5.'!$A$1:$G$25</definedName>
    <definedName name="_xlnm.Print_Area" localSheetId="0">'Sažetak 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D133" i="13"/>
  <c r="D132" i="13" s="1"/>
  <c r="D131" i="13" s="1"/>
  <c r="C132" i="13"/>
  <c r="C131" i="13" s="1"/>
  <c r="B132" i="13"/>
  <c r="B131" i="13" s="1"/>
  <c r="D83" i="13"/>
  <c r="E83" i="13" s="1"/>
  <c r="D61" i="13"/>
  <c r="D60" i="13" s="1"/>
  <c r="B14" i="13"/>
  <c r="D9" i="13"/>
  <c r="C9" i="13"/>
  <c r="B9" i="13"/>
  <c r="D128" i="13"/>
  <c r="E128" i="13" s="1"/>
  <c r="D117" i="13"/>
  <c r="E117" i="13" s="1"/>
  <c r="D115" i="13"/>
  <c r="E115" i="13" s="1"/>
  <c r="C114" i="13"/>
  <c r="B114" i="13"/>
  <c r="D112" i="13"/>
  <c r="E112" i="13" s="1"/>
  <c r="D101" i="13"/>
  <c r="E101" i="13" s="1"/>
  <c r="D99" i="13"/>
  <c r="E99" i="13" s="1"/>
  <c r="C98" i="13"/>
  <c r="B98" i="13"/>
  <c r="D96" i="13"/>
  <c r="E96" i="13" s="1"/>
  <c r="D85" i="13"/>
  <c r="C82" i="13"/>
  <c r="B82" i="13"/>
  <c r="D77" i="13"/>
  <c r="D74" i="13"/>
  <c r="E74" i="13" s="1"/>
  <c r="C73" i="13"/>
  <c r="B73" i="13"/>
  <c r="D70" i="13"/>
  <c r="E70" i="13" s="1"/>
  <c r="D67" i="13"/>
  <c r="E67" i="13" s="1"/>
  <c r="C66" i="13"/>
  <c r="B66" i="13"/>
  <c r="E59" i="13"/>
  <c r="E58" i="13"/>
  <c r="E57" i="13"/>
  <c r="D56" i="13"/>
  <c r="C56" i="13"/>
  <c r="B56" i="13"/>
  <c r="D54" i="13"/>
  <c r="E54" i="13" s="1"/>
  <c r="D50" i="13"/>
  <c r="E50" i="13" s="1"/>
  <c r="D31" i="13"/>
  <c r="E31" i="13" s="1"/>
  <c r="D27" i="13"/>
  <c r="E27" i="13" s="1"/>
  <c r="C26" i="13"/>
  <c r="B26" i="13"/>
  <c r="E20" i="13"/>
  <c r="E19" i="13"/>
  <c r="E16" i="13"/>
  <c r="E15" i="13"/>
  <c r="D14" i="13"/>
  <c r="D12" i="13" s="1"/>
  <c r="C14" i="13"/>
  <c r="B65" i="13" l="1"/>
  <c r="E56" i="13"/>
  <c r="D73" i="13"/>
  <c r="E73" i="13" s="1"/>
  <c r="B25" i="13"/>
  <c r="B24" i="13" s="1"/>
  <c r="D82" i="13"/>
  <c r="E82" i="13" s="1"/>
  <c r="D66" i="13"/>
  <c r="E66" i="13" s="1"/>
  <c r="C81" i="13"/>
  <c r="C65" i="13"/>
  <c r="C25" i="13"/>
  <c r="C24" i="13" s="1"/>
  <c r="B81" i="13"/>
  <c r="E77" i="13"/>
  <c r="D114" i="13"/>
  <c r="E114" i="13" s="1"/>
  <c r="E85" i="13"/>
  <c r="D98" i="13"/>
  <c r="E98" i="13" s="1"/>
  <c r="E14" i="13"/>
  <c r="D26" i="13"/>
  <c r="D25" i="13" s="1"/>
  <c r="B64" i="13" l="1"/>
  <c r="B13" i="13" s="1"/>
  <c r="B12" i="13" s="1"/>
  <c r="E12" i="13" s="1"/>
  <c r="D81" i="13"/>
  <c r="E81" i="13" s="1"/>
  <c r="D65" i="13"/>
  <c r="E65" i="13" s="1"/>
  <c r="C64" i="13"/>
  <c r="C13" i="13" s="1"/>
  <c r="C12" i="13" s="1"/>
  <c r="E26" i="13"/>
  <c r="D64" i="13" l="1"/>
  <c r="E64" i="13" s="1"/>
  <c r="E25" i="13"/>
  <c r="D24" i="13"/>
  <c r="D13" i="13" l="1"/>
  <c r="E13" i="13"/>
  <c r="C9" i="11" l="1"/>
  <c r="D9" i="11"/>
  <c r="B9" i="11"/>
  <c r="C3" i="8"/>
  <c r="D3" i="8"/>
  <c r="E3" i="8"/>
  <c r="B3" i="8"/>
  <c r="C5" i="2"/>
  <c r="D5" i="2"/>
  <c r="E5" i="2"/>
  <c r="B5" i="2"/>
  <c r="C3" i="4"/>
  <c r="D3" i="4"/>
  <c r="C4" i="3"/>
  <c r="D4" i="3"/>
  <c r="E4" i="3"/>
  <c r="B4" i="3"/>
  <c r="E9" i="1"/>
  <c r="D9" i="1"/>
  <c r="C9" i="1"/>
  <c r="B9" i="1"/>
  <c r="G21" i="8"/>
  <c r="F21" i="8"/>
  <c r="G20" i="8"/>
  <c r="F20" i="8"/>
  <c r="G18" i="8"/>
  <c r="F18" i="8"/>
  <c r="G11" i="8"/>
  <c r="F11" i="8"/>
  <c r="G9" i="8"/>
  <c r="F9" i="8"/>
  <c r="G7" i="8"/>
  <c r="F7" i="8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204" i="1"/>
  <c r="F204" i="1"/>
  <c r="G202" i="1"/>
  <c r="F202" i="1"/>
  <c r="G198" i="1"/>
  <c r="F198" i="1"/>
  <c r="G196" i="1"/>
  <c r="F196" i="1"/>
  <c r="G194" i="1"/>
  <c r="F194" i="1"/>
  <c r="G193" i="1"/>
  <c r="F193" i="1"/>
  <c r="G191" i="1"/>
  <c r="F191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1" i="1"/>
  <c r="F181" i="1"/>
  <c r="G180" i="1"/>
  <c r="F180" i="1"/>
  <c r="G179" i="1"/>
  <c r="F179" i="1"/>
  <c r="G175" i="1"/>
  <c r="F175" i="1"/>
  <c r="G174" i="1"/>
  <c r="F174" i="1"/>
  <c r="G168" i="1"/>
  <c r="F168" i="1"/>
  <c r="G166" i="1"/>
  <c r="F166" i="1"/>
  <c r="G165" i="1"/>
  <c r="F165" i="1"/>
  <c r="G161" i="1"/>
  <c r="F161" i="1"/>
  <c r="G160" i="1"/>
  <c r="F160" i="1"/>
  <c r="G156" i="1"/>
  <c r="F156" i="1"/>
  <c r="G152" i="1"/>
  <c r="F152" i="1"/>
  <c r="G151" i="1"/>
  <c r="F151" i="1"/>
  <c r="G150" i="1"/>
  <c r="F150" i="1"/>
  <c r="G149" i="1"/>
  <c r="F149" i="1"/>
  <c r="G147" i="1"/>
  <c r="F147" i="1"/>
  <c r="G146" i="1"/>
  <c r="F146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2" i="1"/>
  <c r="F102" i="1"/>
  <c r="G101" i="1"/>
  <c r="F101" i="1"/>
  <c r="G100" i="1"/>
  <c r="F100" i="1"/>
  <c r="G99" i="1"/>
  <c r="F99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7" i="1"/>
  <c r="F57" i="1"/>
  <c r="G56" i="1"/>
  <c r="F56" i="1"/>
  <c r="G52" i="1"/>
  <c r="F52" i="1"/>
  <c r="G51" i="1"/>
  <c r="F51" i="1"/>
  <c r="G49" i="1"/>
  <c r="F49" i="1"/>
  <c r="G48" i="1"/>
  <c r="F48" i="1"/>
  <c r="G44" i="1"/>
  <c r="F44" i="1"/>
  <c r="G40" i="1"/>
  <c r="F40" i="1"/>
  <c r="G39" i="1"/>
  <c r="F39" i="1"/>
  <c r="G38" i="1"/>
  <c r="F38" i="1"/>
  <c r="G37" i="1"/>
  <c r="F37" i="1"/>
  <c r="G33" i="1"/>
  <c r="F33" i="1"/>
  <c r="G32" i="1"/>
  <c r="F32" i="1"/>
  <c r="G31" i="1"/>
  <c r="F31" i="1"/>
  <c r="G30" i="1"/>
  <c r="F30" i="1"/>
  <c r="G28" i="1"/>
  <c r="F28" i="1"/>
  <c r="G27" i="1"/>
  <c r="F27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C96" i="1" l="1"/>
  <c r="D96" i="1"/>
  <c r="C6" i="8"/>
  <c r="D6" i="8"/>
  <c r="E6" i="8"/>
  <c r="C8" i="8"/>
  <c r="D8" i="8"/>
  <c r="E8" i="8"/>
  <c r="C10" i="8"/>
  <c r="D10" i="8"/>
  <c r="E10" i="8"/>
  <c r="C17" i="8"/>
  <c r="D17" i="8"/>
  <c r="E17" i="8"/>
  <c r="C19" i="8"/>
  <c r="D19" i="8"/>
  <c r="E19" i="8"/>
  <c r="B19" i="8"/>
  <c r="B17" i="8"/>
  <c r="B10" i="8"/>
  <c r="B8" i="8"/>
  <c r="B6" i="8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28" i="3"/>
  <c r="D28" i="3"/>
  <c r="E28" i="3"/>
  <c r="C30" i="3"/>
  <c r="D30" i="3"/>
  <c r="E30" i="3"/>
  <c r="C32" i="3"/>
  <c r="D32" i="3"/>
  <c r="E32" i="3"/>
  <c r="C35" i="3"/>
  <c r="D35" i="3"/>
  <c r="E35" i="3"/>
  <c r="C38" i="3"/>
  <c r="D38" i="3"/>
  <c r="E38" i="3"/>
  <c r="C40" i="3"/>
  <c r="D40" i="3"/>
  <c r="E40" i="3"/>
  <c r="C43" i="3"/>
  <c r="D43" i="3"/>
  <c r="E43" i="3"/>
  <c r="B43" i="3"/>
  <c r="B40" i="3"/>
  <c r="B38" i="3"/>
  <c r="B35" i="3"/>
  <c r="B32" i="3"/>
  <c r="B30" i="3"/>
  <c r="B28" i="3"/>
  <c r="C7" i="3"/>
  <c r="D7" i="3"/>
  <c r="E7" i="3"/>
  <c r="C9" i="3"/>
  <c r="D9" i="3"/>
  <c r="E9" i="3"/>
  <c r="C11" i="3"/>
  <c r="D11" i="3"/>
  <c r="E11" i="3"/>
  <c r="C14" i="3"/>
  <c r="D14" i="3"/>
  <c r="E14" i="3"/>
  <c r="C17" i="3"/>
  <c r="D17" i="3"/>
  <c r="E17" i="3"/>
  <c r="C19" i="3"/>
  <c r="D19" i="3"/>
  <c r="E19" i="3"/>
  <c r="B19" i="3"/>
  <c r="B17" i="3"/>
  <c r="B14" i="3"/>
  <c r="B11" i="3"/>
  <c r="B9" i="3"/>
  <c r="B7" i="3"/>
  <c r="E13" i="1"/>
  <c r="B13" i="1"/>
  <c r="E15" i="1"/>
  <c r="E20" i="1"/>
  <c r="E23" i="1"/>
  <c r="E26" i="1"/>
  <c r="E29" i="1"/>
  <c r="E36" i="1"/>
  <c r="E43" i="1"/>
  <c r="E47" i="1"/>
  <c r="E50" i="1"/>
  <c r="E55" i="1"/>
  <c r="E60" i="1"/>
  <c r="E64" i="1"/>
  <c r="C69" i="1"/>
  <c r="C15" i="12" s="1"/>
  <c r="D69" i="1"/>
  <c r="D15" i="12" s="1"/>
  <c r="E71" i="1"/>
  <c r="E73" i="1"/>
  <c r="E77" i="1"/>
  <c r="E98" i="1"/>
  <c r="E103" i="1"/>
  <c r="E105" i="1"/>
  <c r="E111" i="1"/>
  <c r="E116" i="1"/>
  <c r="E123" i="1"/>
  <c r="G123" i="1" s="1"/>
  <c r="E133" i="1"/>
  <c r="G133" i="1" s="1"/>
  <c r="E135" i="1"/>
  <c r="G135" i="1" s="1"/>
  <c r="E145" i="1"/>
  <c r="G145" i="1" s="1"/>
  <c r="E148" i="1"/>
  <c r="E155" i="1"/>
  <c r="G155" i="1" s="1"/>
  <c r="E159" i="1"/>
  <c r="E164" i="1"/>
  <c r="G164" i="1" s="1"/>
  <c r="E167" i="1"/>
  <c r="G167" i="1" s="1"/>
  <c r="E173" i="1"/>
  <c r="E178" i="1"/>
  <c r="G178" i="1" s="1"/>
  <c r="E182" i="1"/>
  <c r="E190" i="1"/>
  <c r="G190" i="1" s="1"/>
  <c r="E192" i="1"/>
  <c r="E195" i="1"/>
  <c r="G195" i="1" s="1"/>
  <c r="E197" i="1"/>
  <c r="G197" i="1" s="1"/>
  <c r="E201" i="1"/>
  <c r="G201" i="1" s="1"/>
  <c r="E203" i="1"/>
  <c r="G203" i="1" s="1"/>
  <c r="B203" i="1"/>
  <c r="B201" i="1"/>
  <c r="B197" i="1"/>
  <c r="B195" i="1"/>
  <c r="B192" i="1"/>
  <c r="B190" i="1"/>
  <c r="B182" i="1"/>
  <c r="B178" i="1"/>
  <c r="B173" i="1"/>
  <c r="B167" i="1"/>
  <c r="B164" i="1"/>
  <c r="B159" i="1"/>
  <c r="B158" i="1" s="1"/>
  <c r="B155" i="1"/>
  <c r="B148" i="1"/>
  <c r="B145" i="1"/>
  <c r="B135" i="1"/>
  <c r="B133" i="1"/>
  <c r="B123" i="1"/>
  <c r="B116" i="1"/>
  <c r="B111" i="1"/>
  <c r="B105" i="1"/>
  <c r="B103" i="1"/>
  <c r="B98" i="1"/>
  <c r="B77" i="1"/>
  <c r="B73" i="1"/>
  <c r="B71" i="1"/>
  <c r="B70" i="1" s="1"/>
  <c r="B69" i="1" s="1"/>
  <c r="B15" i="12" s="1"/>
  <c r="B29" i="1"/>
  <c r="B55" i="1"/>
  <c r="B64" i="1"/>
  <c r="B63" i="1" s="1"/>
  <c r="B60" i="1"/>
  <c r="B50" i="1"/>
  <c r="B47" i="1"/>
  <c r="B43" i="1"/>
  <c r="B42" i="1" s="1"/>
  <c r="B36" i="1"/>
  <c r="B35" i="1" s="1"/>
  <c r="B26" i="1"/>
  <c r="B23" i="1"/>
  <c r="B20" i="1"/>
  <c r="B15" i="1"/>
  <c r="C20" i="12"/>
  <c r="D20" i="12"/>
  <c r="E20" i="12"/>
  <c r="C21" i="12"/>
  <c r="D21" i="12"/>
  <c r="E21" i="12"/>
  <c r="B21" i="12"/>
  <c r="F203" i="1" l="1"/>
  <c r="G13" i="1"/>
  <c r="E12" i="1"/>
  <c r="F195" i="1"/>
  <c r="F197" i="1"/>
  <c r="B23" i="8"/>
  <c r="B17" i="2"/>
  <c r="B24" i="2" s="1"/>
  <c r="F190" i="1"/>
  <c r="F178" i="1"/>
  <c r="E172" i="1"/>
  <c r="G172" i="1" s="1"/>
  <c r="G173" i="1"/>
  <c r="F167" i="1"/>
  <c r="F164" i="1"/>
  <c r="F145" i="1"/>
  <c r="F135" i="1"/>
  <c r="F133" i="1"/>
  <c r="B200" i="1"/>
  <c r="F201" i="1"/>
  <c r="B172" i="1"/>
  <c r="F173" i="1"/>
  <c r="B154" i="1"/>
  <c r="F155" i="1"/>
  <c r="G20" i="12"/>
  <c r="F21" i="12"/>
  <c r="G21" i="12"/>
  <c r="G98" i="1"/>
  <c r="F98" i="1"/>
  <c r="G103" i="1"/>
  <c r="F103" i="1"/>
  <c r="G105" i="1"/>
  <c r="F105" i="1"/>
  <c r="G111" i="1"/>
  <c r="F111" i="1"/>
  <c r="F116" i="1"/>
  <c r="G116" i="1"/>
  <c r="F123" i="1"/>
  <c r="B110" i="1"/>
  <c r="G148" i="1"/>
  <c r="F148" i="1"/>
  <c r="E158" i="1"/>
  <c r="F159" i="1"/>
  <c r="G159" i="1"/>
  <c r="F182" i="1"/>
  <c r="G182" i="1"/>
  <c r="G192" i="1"/>
  <c r="F192" i="1"/>
  <c r="G19" i="8"/>
  <c r="F19" i="8"/>
  <c r="G17" i="8"/>
  <c r="F17" i="8"/>
  <c r="G10" i="8"/>
  <c r="F10" i="8"/>
  <c r="G8" i="8"/>
  <c r="F8" i="8"/>
  <c r="G6" i="8"/>
  <c r="F6" i="8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F17" i="3"/>
  <c r="G17" i="3"/>
  <c r="G14" i="3"/>
  <c r="F14" i="3"/>
  <c r="G11" i="3"/>
  <c r="F11" i="3"/>
  <c r="G9" i="3"/>
  <c r="F9" i="3"/>
  <c r="G7" i="3"/>
  <c r="F7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B46" i="1"/>
  <c r="G47" i="1"/>
  <c r="F47" i="1"/>
  <c r="E42" i="1"/>
  <c r="G43" i="1"/>
  <c r="F43" i="1"/>
  <c r="E35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D23" i="8"/>
  <c r="E13" i="8"/>
  <c r="C13" i="8"/>
  <c r="C8" i="2"/>
  <c r="C14" i="2" s="1"/>
  <c r="D8" i="2"/>
  <c r="D14" i="2" s="1"/>
  <c r="B38" i="4"/>
  <c r="E110" i="1"/>
  <c r="G110" i="1" s="1"/>
  <c r="C23" i="8"/>
  <c r="E23" i="8"/>
  <c r="D13" i="8"/>
  <c r="B13" i="8"/>
  <c r="E17" i="2"/>
  <c r="C17" i="2"/>
  <c r="C24" i="2" s="1"/>
  <c r="D17" i="2"/>
  <c r="B8" i="2"/>
  <c r="B20" i="12" s="1"/>
  <c r="F20" i="12" s="1"/>
  <c r="C38" i="4"/>
  <c r="E38" i="4"/>
  <c r="D38" i="4"/>
  <c r="D46" i="3"/>
  <c r="B46" i="3"/>
  <c r="C46" i="3"/>
  <c r="E46" i="3"/>
  <c r="D23" i="3"/>
  <c r="B23" i="3"/>
  <c r="C23" i="3"/>
  <c r="E23" i="3"/>
  <c r="E54" i="1"/>
  <c r="G54" i="1" s="1"/>
  <c r="B144" i="1"/>
  <c r="B163" i="1"/>
  <c r="B97" i="1"/>
  <c r="E163" i="1"/>
  <c r="G163" i="1" s="1"/>
  <c r="E63" i="1"/>
  <c r="B12" i="1"/>
  <c r="E177" i="1"/>
  <c r="E154" i="1"/>
  <c r="G154" i="1" s="1"/>
  <c r="E97" i="1"/>
  <c r="E46" i="1"/>
  <c r="E200" i="1"/>
  <c r="G200" i="1" s="1"/>
  <c r="E144" i="1"/>
  <c r="D81" i="1"/>
  <c r="C14" i="12"/>
  <c r="D171" i="1"/>
  <c r="C171" i="1"/>
  <c r="C17" i="12" s="1"/>
  <c r="C16" i="12"/>
  <c r="B177" i="1"/>
  <c r="B54" i="1"/>
  <c r="C34" i="12"/>
  <c r="E34" i="12"/>
  <c r="F172" i="1" l="1"/>
  <c r="F12" i="1"/>
  <c r="G12" i="1"/>
  <c r="G35" i="1"/>
  <c r="F35" i="1"/>
  <c r="F200" i="1"/>
  <c r="F163" i="1"/>
  <c r="F154" i="1"/>
  <c r="B171" i="1"/>
  <c r="B17" i="12" s="1"/>
  <c r="G97" i="1"/>
  <c r="F97" i="1"/>
  <c r="F110" i="1"/>
  <c r="B96" i="1"/>
  <c r="B16" i="12" s="1"/>
  <c r="G144" i="1"/>
  <c r="F144" i="1"/>
  <c r="F158" i="1"/>
  <c r="G158" i="1"/>
  <c r="G177" i="1"/>
  <c r="F177" i="1"/>
  <c r="D17" i="12"/>
  <c r="G23" i="8"/>
  <c r="F23" i="8"/>
  <c r="G13" i="8"/>
  <c r="F13" i="8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C81" i="1"/>
  <c r="E69" i="1"/>
  <c r="G70" i="1"/>
  <c r="F70" i="1"/>
  <c r="F63" i="1"/>
  <c r="G63" i="1"/>
  <c r="F54" i="1"/>
  <c r="G46" i="1"/>
  <c r="F46" i="1"/>
  <c r="G42" i="1"/>
  <c r="F42" i="1"/>
  <c r="E96" i="1"/>
  <c r="D24" i="2"/>
  <c r="C206" i="1"/>
  <c r="E171" i="1"/>
  <c r="G171" i="1" s="1"/>
  <c r="E11" i="1"/>
  <c r="B11" i="1"/>
  <c r="D14" i="12"/>
  <c r="D206" i="1"/>
  <c r="D16" i="12"/>
  <c r="D34" i="12"/>
  <c r="B34" i="12"/>
  <c r="C24" i="12"/>
  <c r="C25" i="12"/>
  <c r="C22" i="12"/>
  <c r="B22" i="12"/>
  <c r="C18" i="12"/>
  <c r="B25" i="12" l="1"/>
  <c r="E16" i="12"/>
  <c r="F16" i="12" s="1"/>
  <c r="F96" i="1"/>
  <c r="G96" i="1"/>
  <c r="E17" i="12"/>
  <c r="F17" i="12" s="1"/>
  <c r="F171" i="1"/>
  <c r="G24" i="2"/>
  <c r="F24" i="2"/>
  <c r="G14" i="2"/>
  <c r="F14" i="2"/>
  <c r="E15" i="12"/>
  <c r="G69" i="1"/>
  <c r="F69" i="1"/>
  <c r="G11" i="1"/>
  <c r="E81" i="1"/>
  <c r="B14" i="12"/>
  <c r="B24" i="12" s="1"/>
  <c r="F11" i="1"/>
  <c r="B81" i="1"/>
  <c r="E206" i="1"/>
  <c r="B206" i="1"/>
  <c r="E14" i="12"/>
  <c r="G14" i="12" s="1"/>
  <c r="D18" i="12"/>
  <c r="D25" i="12"/>
  <c r="C26" i="12"/>
  <c r="C36" i="12" s="1"/>
  <c r="D22" i="12"/>
  <c r="D24" i="12"/>
  <c r="E22" i="12"/>
  <c r="G81" i="1" l="1"/>
  <c r="G16" i="12"/>
  <c r="F206" i="1"/>
  <c r="G17" i="12"/>
  <c r="E25" i="12"/>
  <c r="F25" i="12" s="1"/>
  <c r="G206" i="1"/>
  <c r="G15" i="12"/>
  <c r="F15" i="12"/>
  <c r="B18" i="12"/>
  <c r="F14" i="12"/>
  <c r="F81" i="1"/>
  <c r="B26" i="12"/>
  <c r="B36" i="12" s="1"/>
  <c r="E24" i="12"/>
  <c r="F24" i="12" s="1"/>
  <c r="E18" i="12"/>
  <c r="D26" i="12"/>
  <c r="D36" i="12" s="1"/>
  <c r="G25" i="12" l="1"/>
  <c r="E26" i="12"/>
  <c r="E36" i="12" s="1"/>
  <c r="G24" i="12"/>
</calcChain>
</file>

<file path=xl/sharedStrings.xml><?xml version="1.0" encoding="utf-8"?>
<sst xmlns="http://schemas.openxmlformats.org/spreadsheetml/2006/main" count="588" uniqueCount="318">
  <si>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</si>
  <si>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</si>
  <si>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</si>
  <si>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</si>
  <si>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</si>
  <si>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</si>
  <si>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</si>
  <si>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</si>
  <si>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</si>
  <si>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</si>
  <si>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</si>
  <si>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</si>
  <si>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</si>
  <si>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</si>
  <si>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</si>
  <si>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</si>
  <si>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</si>
  <si>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</si>
  <si>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</si>
  <si>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</si>
  <si>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</si>
  <si>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</si>
  <si>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</si>
  <si>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</si>
  <si>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</si>
  <si>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</si>
  <si>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</si>
  <si>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</si>
  <si>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</si>
  <si>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</si>
  <si>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</si>
  <si>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</si>
  <si>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</si>
  <si>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</si>
  <si>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</si>
  <si>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</si>
  <si>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</si>
  <si>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</si>
  <si>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</si>
  <si>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</si>
  <si>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</si>
  <si>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</si>
  <si>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</si>
  <si>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</si>
  <si>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</si>
  <si>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</si>
  <si>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</si>
  <si>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</si>
  <si>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</si>
  <si>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</si>
  <si>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</si>
  <si>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</si>
  <si>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</si>
  <si>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</si>
  <si>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</si>
  <si>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</si>
  <si>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</si>
  <si>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</si>
  <si>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</si>
  <si>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</si>
  <si>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</si>
  <si>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</si>
  <si>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</si>
  <si>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</si>
  <si>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</si>
  <si>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</si>
  <si>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</si>
  <si>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</si>
  <si>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</si>
  <si>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</si>
  <si>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</si>
  <si>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</si>
  <si>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</si>
  <si>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</si>
  <si>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</si>
  <si>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</si>
  <si>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</si>
  <si>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</si>
  <si>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</si>
  <si>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</si>
  <si>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</si>
  <si>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</si>
  <si>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</si>
  <si>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</si>
  <si>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</si>
  <si>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</si>
  <si>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</si>
  <si>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</si>
  <si>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</si>
  <si>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</si>
  <si>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</si>
  <si>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</si>
  <si>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</si>
  <si>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</si>
  <si>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</si>
  <si>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</si>
  <si>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</si>
  <si>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</si>
  <si>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</si>
  <si>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</si>
  <si>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</si>
  <si>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</si>
  <si>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</si>
  <si>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</si>
  <si>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</si>
  <si>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</si>
  <si>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</si>
  <si>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</si>
  <si>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</si>
  <si>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</si>
  <si>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</si>
  <si>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</si>
  <si>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</si>
  <si>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</si>
  <si>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</si>
  <si>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</si>
  <si>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</si>
  <si>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Brojčana oznaka i naziv izvora financiranja</t>
  </si>
  <si>
    <t>PRIHODI PO IZVORIMA FINANCIRANJA</t>
  </si>
  <si>
    <t>RASHODI PO IZVORIMA FINANCIRANJA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</si>
  <si>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</si>
  <si>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</si>
  <si>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</si>
  <si>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</si>
  <si>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</si>
  <si>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</si>
  <si>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</si>
  <si>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Brojčana oznaka i naziv računa primitaka i izdataka</t>
  </si>
  <si>
    <t>PRIMICI PO IZVORIMA FINANCIRANJA</t>
  </si>
  <si>
    <t>IZDACI PO IZVORIMA FINANCIRANJA</t>
  </si>
  <si>
    <t>I. OPĆI DIO</t>
  </si>
  <si>
    <t>Članak 1.</t>
  </si>
  <si>
    <t>Opis</t>
  </si>
  <si>
    <t>RAZLIKA - VIŠAK/MANJAK</t>
  </si>
  <si>
    <t>NETO FINANCIRANJE</t>
  </si>
  <si>
    <t>UKUPAN DONOS MANJKA IZ PRETHODNIH GODINA*</t>
  </si>
  <si>
    <t>UKUPAN DONOS VIŠKA IZ PRETHODNIH GODINA*</t>
  </si>
  <si>
    <t>RASHODI I IZDACI</t>
  </si>
  <si>
    <t>RAZLIKA - višak/manjak</t>
  </si>
  <si>
    <t>II. POSEBNI DIO</t>
  </si>
  <si>
    <t>Članak 3.</t>
  </si>
  <si>
    <t>5=4/3*100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</si>
  <si>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</si>
  <si>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</si>
  <si>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</si>
  <si>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</si>
  <si>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</si>
  <si>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</si>
  <si>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</si>
  <si>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</si>
  <si>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</si>
  <si>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</si>
  <si>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</si>
  <si>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</si>
  <si>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</si>
  <si>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</si>
  <si>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</si>
  <si>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</si>
  <si>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</si>
  <si>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</si>
  <si>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</si>
  <si>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</si>
  <si>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</si>
  <si>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</si>
  <si>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</si>
  <si>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</si>
  <si>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</si>
  <si>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</si>
  <si>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</si>
  <si>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</si>
  <si>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</si>
  <si>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</si>
  <si>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</si>
  <si>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</si>
  <si>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</si>
  <si>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</si>
  <si>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</si>
  <si>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</si>
  <si>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</si>
  <si>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</si>
  <si>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</si>
  <si>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</si>
  <si>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</si>
  <si>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</si>
  <si>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</si>
  <si>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</si>
  <si>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</si>
  <si>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</si>
  <si>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</si>
  <si>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</si>
  <si>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</si>
  <si>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</si>
  <si>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</si>
  <si>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Članak 4.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</si>
  <si>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</si>
  <si>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</si>
  <si>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</si>
  <si>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</si>
  <si>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</si>
  <si>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</si>
  <si>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</si>
  <si>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</si>
  <si>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</si>
  <si>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</si>
  <si>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</si>
  <si>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</si>
  <si>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</si>
  <si>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</si>
  <si>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</si>
  <si>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</si>
  <si>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</si>
  <si>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</si>
  <si>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</si>
  <si>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</si>
  <si>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</si>
  <si>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</si>
  <si>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</si>
  <si>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</si>
  <si>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</si>
  <si>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</si>
  <si>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</si>
  <si>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</si>
  <si>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</si>
  <si>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Ostvarenje / izvršenje 
01.01.-30.06.'23.</t>
  </si>
  <si>
    <t>634 Pomoći od izvanproračunskih korisnika</t>
  </si>
  <si>
    <t>6341 Tekuće pomoći od proračunskih korisnika</t>
  </si>
  <si>
    <t>6342 Kapitalne pomoći od izvanproračunskih korisnika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</si>
  <si>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</si>
  <si>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</si>
  <si>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</si>
  <si>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</si>
  <si>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</si>
  <si>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</si>
  <si>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</si>
  <si>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</si>
  <si>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</si>
  <si>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</si>
  <si>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</si>
  <si>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</si>
  <si>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</si>
  <si>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</si>
  <si>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4213 Ceste, željeznice i ostali prometni objekti</t>
  </si>
  <si>
    <t>425 Višegodišnji nasadi i osnovno stado</t>
  </si>
  <si>
    <t>4251 Višegodišnji nasadi</t>
  </si>
  <si>
    <t>5445 Otplata glavnice primljenih zajmova od ostalih tuzemnih financijskih institucija izvan javnog sektora</t>
  </si>
  <si>
    <t xml:space="preserve">              KLASA: </t>
  </si>
  <si>
    <t xml:space="preserve">              URBROJ: </t>
  </si>
  <si>
    <r>
      <t xml:space="preserve">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38"/>
      </rPr>
      <t>PREDSJEDNIK</t>
    </r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</si>
  <si>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</si>
  <si>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</si>
  <si>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</si>
  <si>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</si>
  <si>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</si>
  <si>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</si>
  <si>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</si>
  <si>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</si>
  <si>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</si>
  <si>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</si>
  <si>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 xml:space="preserve">              Mjesto, datum</t>
  </si>
  <si>
    <t>RKP broj NAZIV PRORAČUNSKOG KORISNIKA</t>
  </si>
  <si>
    <r>
      <t xml:space="preserve">Glava: </t>
    </r>
    <r>
      <rPr>
        <b/>
        <sz val="10"/>
        <color rgb="FFFF0000"/>
        <rFont val="Times New Roman"/>
        <family val="1"/>
        <charset val="238"/>
      </rPr>
      <t>šifra i naziv proračunske glave</t>
    </r>
  </si>
  <si>
    <r>
      <t xml:space="preserve">Program: </t>
    </r>
    <r>
      <rPr>
        <b/>
        <sz val="10"/>
        <color rgb="FFFF0000"/>
        <rFont val="Times New Roman"/>
        <family val="1"/>
        <charset val="238"/>
      </rPr>
      <t>šifra i naziv programa</t>
    </r>
  </si>
  <si>
    <t>Axxxxxx Naziv aktivnosti ili Kxxxxxx Naziv kapitalnog projekta ili Txxxxxx Naziv tekućeg projekta</t>
  </si>
  <si>
    <t xml:space="preserve">Izvor: </t>
  </si>
  <si>
    <t>XX Šifra i Naziv skupine konta</t>
  </si>
  <si>
    <t>XXXX Šifra i Naziv odjeljka</t>
  </si>
  <si>
    <t>Tablica 1. Izvještaj o prihodima i rashodima prema ekonomskoj klasifikaciji</t>
  </si>
  <si>
    <t>Tablica 2. Izvještaj o prihodima i rashodima prema izvorima financiranja</t>
  </si>
  <si>
    <t>Tablica 3. Izvještaj o rashodima prema funkcijskoj klasifikaciji</t>
  </si>
  <si>
    <t>Tablica 4. Izvještaj računa financiranja prema ekonomskoj klasifikaciji</t>
  </si>
  <si>
    <t>Tablica 6. Izvještaj po programskoj klasifikaciji</t>
  </si>
  <si>
    <t>Brojčana oznaka i naziv proračunskog korisnika, izvora financiranja, programa, aktivnosti i projekta te računa ekonomske klasifikacije</t>
  </si>
  <si>
    <t>xxxx</t>
  </si>
  <si>
    <t>x</t>
  </si>
  <si>
    <t>SAŽETAK RAČUNA PRIHODA I RASHODA I RAČUNA FINANCIRANJA</t>
  </si>
  <si>
    <t>Tablica 5. Izvještaj računa financiranja prema izvorima financiranja</t>
  </si>
  <si>
    <t>ZA 2024. GODINU</t>
  </si>
  <si>
    <t xml:space="preserve">Sažetak polugodišnjeg izvještaja o izvršenju Financijskog plana za 2024. godinu izgleda kako slijedi: </t>
  </si>
  <si>
    <t>Izvorni plan 
2024.</t>
  </si>
  <si>
    <t>Tekući plan 
2024.</t>
  </si>
  <si>
    <t>Ostvarenje / izvršenje 
01.01.-30.06.'24.</t>
  </si>
  <si>
    <t xml:space="preserve">Prihodi i rashodi te primici i izdaci ostvareni su, odnosno izvršeni u 2024. godini u Računu prihoda i rashoda i Računu financiranja, uz usporedbu prethodne godine, kako slijedi: </t>
  </si>
  <si>
    <t>Izvršenje 
01.01.-30.06.'23.</t>
  </si>
  <si>
    <t>Izvršenje 
01.01.-30.06.'24.</t>
  </si>
  <si>
    <t xml:space="preserve">              Rashodi i izdaci u Posebnom dijelu Financijskog plana iskazani po programskoj klasifikaciji, izvršeni su kako slijedi:</t>
  </si>
  <si>
    <t xml:space="preserve">              Polugodišnji izvještaj o izvršenju Financijskog plana za 2024. godinu objavljuje se  __________________.</t>
  </si>
  <si>
    <t>Razdjel: 018 UPRAVNI ODJEL ZA GOSPODARSTVO I EUROPSKE FONDOVE</t>
  </si>
  <si>
    <t xml:space="preserve">              Rashodi i izdaci u Posebnom dijelu Financijskog plana iskazani po organizacijskoj i programskoj klasifikaciji, izvršeni su kako slijedi:</t>
  </si>
  <si>
    <t>Razdjel: 18 UPRAVNI ODJEL ZA GOSPODARSTVO I EUROPSKE POSLOVE</t>
  </si>
  <si>
    <t>Glava: 18-2 JAVNA USTANOVA ZA REGIONALNI RAZVOJ VARAŽDINSKE ŽUPANIJE</t>
  </si>
  <si>
    <t>50346 JAVNA USTANOVA ZA REGIONALNI RAZVOJ VARAŽDINSKE ŽUPANIJE</t>
  </si>
  <si>
    <t>Program: 1135 REGIONALNI KOORDINATOR</t>
  </si>
  <si>
    <t>A113501 Rashodi za provođenje redovne djelatnosti</t>
  </si>
  <si>
    <t>34  Financijski rashodi</t>
  </si>
  <si>
    <t>42  Rashodi za nabavu proizvedene dugotrajne imovine</t>
  </si>
  <si>
    <t>41  Rashodi za nabavu neproizvedene dugotrajne imovine</t>
  </si>
  <si>
    <t>Program: 1140 PROGRAMI EUROPSKIH POSLOVA</t>
  </si>
  <si>
    <t>K114012 Solarne elektrane</t>
  </si>
  <si>
    <t>T114039 Suradnja za razvoj</t>
  </si>
  <si>
    <t>PREDSJEDNICA UPRAVNOG VIJEĆA</t>
  </si>
  <si>
    <t>Karmen Emeršić</t>
  </si>
  <si>
    <t>T114063 Tehnička pomoć javno pravnim tijelima</t>
  </si>
  <si>
    <t xml:space="preserve">              Varaždin, 30.07.2024. godine</t>
  </si>
  <si>
    <r>
      <t>Temeljem odredbi članka 86. st. 1. Zakona o proračunu (Narodne novine br. 144/22), članka 52. Pravilnika o polugodišnjem i godišnjem izvještaju o izvršenju proračuna i financijskog plana (Narodne novine br. 85/23), članka 29. Odluke o izvršavanju Proračuna Varaždinske županije za 2024. godinu (Službeni vjesnik Varaždinske županije br. 101/23) i članka</t>
    </r>
    <r>
      <rPr>
        <sz val="12"/>
        <rFont val="Times New Roman"/>
        <family val="1"/>
        <charset val="238"/>
      </rPr>
      <t xml:space="preserve"> 12. </t>
    </r>
    <r>
      <rPr>
        <sz val="12"/>
        <color theme="1"/>
        <rFont val="Times New Roman"/>
        <family val="1"/>
        <charset val="238"/>
      </rPr>
      <t>Statuta Javne ustanove za regionalni razvoj Varaždinske županije</t>
    </r>
    <r>
      <rPr>
        <sz val="12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(Službeni vjesnik Varaždinske županije br. 68/18, 73/18, 46/20, 68/22 i 102/22), Upravno vijeće </t>
    </r>
    <r>
      <rPr>
        <sz val="12"/>
        <color theme="1"/>
        <rFont val="Times New Roman"/>
        <family val="1"/>
        <charset val="238"/>
      </rPr>
      <t>na 21. sjednici održanoj 30. srpnja 2024. godine, donosi:</t>
    </r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</si>
  <si>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</si>
  <si>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</si>
  <si>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</si>
  <si>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7227 Uređaji, strojevi i oprema za ostale namjene</t>
  </si>
  <si>
    <t>6712 Prihodi iz nadležnog proračuna za financiranje rashoda za nabavu nefinancijske imovine</t>
  </si>
  <si>
    <t>353 Subvencije trg. društvima, zadrugama, poljoprivrednicima iz EU sredstava</t>
  </si>
  <si>
    <t>3531 Subvencije trg. društvima, zadrugama, poljoprivrednicima iz EU sredstava</t>
  </si>
  <si>
    <t xml:space="preserve">Polugodišnji izvještaj o izvršenju Financijskog plana za 2024. godinu objavljuje se na mrežnim stranicama Javne ustanove za regionalni razvoj </t>
  </si>
  <si>
    <t>Varaždinske županije.</t>
  </si>
  <si>
    <t xml:space="preserve">              KLASA: 400-04/24-01/1</t>
  </si>
  <si>
    <t xml:space="preserve">              URBROJ: 2186-180-01/01-2</t>
  </si>
  <si>
    <t>JAVNE USTANOVE ZA REGIONALNI RAZVOJ VARAŽDINSKE ŽUPANIJE</t>
  </si>
  <si>
    <r>
      <rPr>
        <b/>
        <i/>
        <sz val="15"/>
        <color theme="1"/>
        <rFont val="Times New Roman"/>
        <family val="1"/>
        <charset val="238"/>
      </rPr>
      <t>Prijedlog</t>
    </r>
    <r>
      <rPr>
        <b/>
        <sz val="15"/>
        <color theme="1"/>
        <rFont val="Times New Roman"/>
        <family val="1"/>
        <charset val="238"/>
      </rPr>
      <t xml:space="preserve"> POLUGODIŠNJEG IZVJEŠTAJA O IZVRŠENJU FINANCIJSKOG PLANA</t>
    </r>
  </si>
  <si>
    <t>Ovaj Polugodišnji izvještaj o izvršenju Financijskog plana za 2024. godinu dostavlja se nadležnom upravnom odjelu Varaždinske županije.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</si>
</sst>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5"/>
      <color rgb="FFFF0000"/>
      <name val="Times New Roman"/>
      <family val="1"/>
      <charset val="238"/>
    </font>
    <font>
      <sz val="10"/>
      <color theme="4"/>
      <name val="Times New Roman"/>
      <family val="1"/>
      <charset val="238"/>
    </font>
    <font>
      <sz val="10"/>
      <color theme="3" tint="0.59999389629810485"/>
      <name val="Times New Roman"/>
      <family val="1"/>
      <charset val="238"/>
    </font>
    <font>
      <b/>
      <sz val="15"/>
      <name val="Times New Roman"/>
      <family val="1"/>
      <charset val="238"/>
    </font>
    <font>
      <b/>
      <i/>
      <sz val="15"/>
      <color theme="1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75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4" fontId="24" fillId="34" borderId="0" xfId="0" applyNumberFormat="1" applyFont="1" applyFill="1" applyAlignment="1">
      <alignment wrapText="1"/>
    </xf>
    <xf numFmtId="0" fontId="31" fillId="0" borderId="0" xfId="0" applyFont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4" fillId="0" borderId="0" xfId="0" applyFont="1"/>
    <xf numFmtId="4" fontId="31" fillId="0" borderId="0" xfId="0" applyNumberFormat="1" applyFont="1"/>
    <xf numFmtId="0" fontId="30" fillId="35" borderId="0" xfId="0" applyFont="1" applyFill="1" applyAlignment="1">
      <alignment horizontal="left" vertical="center" wrapText="1" indent="1"/>
    </xf>
    <xf numFmtId="4" fontId="30" fillId="35" borderId="0" xfId="0" applyNumberFormat="1" applyFont="1" applyFill="1" applyAlignment="1">
      <alignment horizontal="right" vertical="center" wrapText="1"/>
    </xf>
    <xf numFmtId="0" fontId="36" fillId="35" borderId="0" xfId="0" applyFont="1" applyFill="1" applyAlignment="1">
      <alignment horizontal="left" vertical="center" wrapText="1" indent="1"/>
    </xf>
    <xf numFmtId="4" fontId="36" fillId="35" borderId="0" xfId="0" applyNumberFormat="1" applyFont="1" applyFill="1" applyAlignment="1">
      <alignment horizontal="right" vertical="center" wrapText="1"/>
    </xf>
    <xf numFmtId="4" fontId="37" fillId="35" borderId="0" xfId="0" applyNumberFormat="1" applyFont="1" applyFill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Alignment="1">
      <alignment horizontal="left" vertical="center" wrapText="1" indent="1"/>
    </xf>
    <xf numFmtId="4" fontId="26" fillId="37" borderId="0" xfId="0" applyNumberFormat="1" applyFont="1" applyFill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2" fillId="0" borderId="0" xfId="0" applyFont="1"/>
    <xf numFmtId="0" fontId="0" fillId="35" borderId="0" xfId="0" applyFill="1"/>
    <xf numFmtId="164" fontId="0" fillId="35" borderId="0" xfId="0" applyNumberFormat="1" applyFill="1"/>
    <xf numFmtId="164" fontId="33" fillId="35" borderId="0" xfId="0" applyNumberFormat="1" applyFont="1" applyFill="1" applyAlignment="1">
      <alignment horizontal="center"/>
    </xf>
    <xf numFmtId="164" fontId="0" fillId="0" borderId="0" xfId="0" applyNumberFormat="1"/>
    <xf numFmtId="164" fontId="20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Alignment="1">
      <alignment horizontal="right" vertical="center" wrapText="1"/>
    </xf>
    <xf numFmtId="164" fontId="36" fillId="35" borderId="0" xfId="0" applyNumberFormat="1" applyFont="1" applyFill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Alignment="1">
      <alignment horizontal="right" vertical="center" wrapText="1"/>
    </xf>
    <xf numFmtId="164" fontId="31" fillId="0" borderId="0" xfId="0" applyNumberFormat="1" applyFont="1"/>
    <xf numFmtId="164" fontId="27" fillId="36" borderId="0" xfId="0" applyNumberFormat="1" applyFont="1" applyFill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4" fontId="27" fillId="36" borderId="0" xfId="0" applyNumberFormat="1" applyFont="1" applyFill="1" applyAlignment="1">
      <alignment horizontal="right" wrapText="1" indent="1"/>
    </xf>
    <xf numFmtId="164" fontId="27" fillId="36" borderId="0" xfId="0" applyNumberFormat="1" applyFont="1" applyFill="1" applyAlignment="1">
      <alignment horizontal="right" wrapText="1" indent="1"/>
    </xf>
    <xf numFmtId="0" fontId="21" fillId="34" borderId="0" xfId="0" applyFont="1" applyFill="1" applyAlignment="1">
      <alignment horizontal="left" wrapText="1" indent="3"/>
    </xf>
    <xf numFmtId="0" fontId="24" fillId="34" borderId="0" xfId="0" applyFont="1" applyFill="1" applyAlignment="1">
      <alignment horizontal="left" wrapText="1" indent="3"/>
    </xf>
    <xf numFmtId="4" fontId="24" fillId="34" borderId="0" xfId="0" applyNumberFormat="1" applyFont="1" applyFill="1" applyAlignment="1">
      <alignment horizontal="left" wrapText="1" indent="1"/>
    </xf>
    <xf numFmtId="164" fontId="27" fillId="36" borderId="0" xfId="0" applyNumberFormat="1" applyFont="1" applyFill="1" applyAlignment="1">
      <alignment wrapText="1"/>
    </xf>
    <xf numFmtId="0" fontId="21" fillId="34" borderId="0" xfId="0" applyFont="1" applyFill="1" applyAlignment="1">
      <alignment horizontal="left" wrapText="1" indent="2"/>
    </xf>
    <xf numFmtId="0" fontId="24" fillId="34" borderId="0" xfId="0" applyFont="1" applyFill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5" fillId="35" borderId="0" xfId="0" applyFont="1" applyFill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4" fontId="21" fillId="34" borderId="0" xfId="0" applyNumberFormat="1" applyFont="1" applyFill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24" fillId="34" borderId="0" xfId="0" applyFont="1" applyFill="1" applyAlignment="1">
      <alignment horizontal="left" wrapText="1" indent="5"/>
    </xf>
    <xf numFmtId="0" fontId="38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Alignment="1">
      <alignment horizontal="right" vertical="center" wrapText="1"/>
    </xf>
    <xf numFmtId="164" fontId="30" fillId="37" borderId="0" xfId="0" applyNumberFormat="1" applyFont="1" applyFill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7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7" fillId="36" borderId="0" xfId="0" applyNumberFormat="1" applyFont="1" applyFill="1" applyAlignment="1">
      <alignment horizontal="left" wrapText="1" indent="1"/>
    </xf>
    <xf numFmtId="164" fontId="25" fillId="0" borderId="0" xfId="0" applyNumberFormat="1" applyFont="1"/>
    <xf numFmtId="164" fontId="19" fillId="0" borderId="0" xfId="0" applyNumberFormat="1" applyFont="1"/>
    <xf numFmtId="0" fontId="40" fillId="35" borderId="0" xfId="0" applyFont="1" applyFill="1" applyAlignment="1">
      <alignment horizontal="right" vertical="center"/>
    </xf>
    <xf numFmtId="0" fontId="39" fillId="35" borderId="0" xfId="0" applyFont="1" applyFill="1" applyAlignment="1">
      <alignment horizontal="left" vertical="center" indent="6"/>
    </xf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Alignment="1">
      <alignment horizontal="left" wrapText="1" indent="3"/>
    </xf>
    <xf numFmtId="0" fontId="42" fillId="0" borderId="0" xfId="0" applyFont="1"/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3" fillId="36" borderId="0" xfId="0" applyNumberFormat="1" applyFont="1" applyFill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4" fontId="36" fillId="0" borderId="0" xfId="0" applyNumberFormat="1" applyFont="1" applyAlignment="1">
      <alignment horizontal="right" vertical="center" wrapText="1"/>
    </xf>
    <xf numFmtId="164" fontId="21" fillId="34" borderId="11" xfId="0" applyNumberFormat="1" applyFont="1" applyFill="1" applyBorder="1" applyAlignment="1">
      <alignment horizontal="right" wrapText="1"/>
    </xf>
    <xf numFmtId="0" fontId="33" fillId="35" borderId="0" xfId="0" applyFont="1" applyFill="1" applyAlignment="1">
      <alignment horizontal="center"/>
    </xf>
    <xf numFmtId="0" fontId="21" fillId="0" borderId="0" xfId="0" applyFont="1" applyAlignment="1">
      <alignment horizontal="left" wrapText="1" indent="3"/>
    </xf>
    <xf numFmtId="0" fontId="46" fillId="35" borderId="0" xfId="0" applyFont="1" applyFill="1" applyAlignment="1">
      <alignment horizontal="right" vertical="center"/>
    </xf>
    <xf numFmtId="0" fontId="26" fillId="38" borderId="0" xfId="0" applyFont="1" applyFill="1" applyAlignment="1">
      <alignment horizontal="left" wrapText="1" indent="3"/>
    </xf>
    <xf numFmtId="0" fontId="48" fillId="0" borderId="0" xfId="0" applyFont="1"/>
    <xf numFmtId="4" fontId="21" fillId="34" borderId="0" xfId="0" applyNumberFormat="1" applyFont="1" applyFill="1" applyAlignment="1">
      <alignment horizontal="right" wrapText="1" indent="1"/>
    </xf>
    <xf numFmtId="4" fontId="26" fillId="35" borderId="0" xfId="0" applyNumberFormat="1" applyFont="1" applyFill="1" applyAlignment="1">
      <alignment horizontal="right" vertical="center" wrapText="1"/>
    </xf>
    <xf numFmtId="4" fontId="30" fillId="35" borderId="0" xfId="0" applyNumberFormat="1" applyFont="1" applyFill="1" applyAlignment="1">
      <alignment vertical="center" wrapText="1"/>
    </xf>
    <xf numFmtId="4" fontId="19" fillId="0" borderId="0" xfId="0" applyNumberFormat="1" applyFont="1"/>
    <xf numFmtId="4" fontId="27" fillId="36" borderId="0" xfId="0" applyNumberFormat="1" applyFont="1" applyFill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Alignment="1">
      <alignment horizontal="right" wrapText="1"/>
    </xf>
    <xf numFmtId="164" fontId="21" fillId="34" borderId="0" xfId="0" applyNumberFormat="1" applyFont="1" applyFill="1" applyAlignment="1">
      <alignment horizontal="right" wrapText="1"/>
    </xf>
    <xf numFmtId="164" fontId="24" fillId="34" borderId="0" xfId="0" applyNumberFormat="1" applyFont="1" applyFill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/>
    <xf numFmtId="0" fontId="21" fillId="34" borderId="0" xfId="0" applyFont="1" applyFill="1" applyAlignment="1">
      <alignment horizontal="left" wrapText="1" indent="1"/>
    </xf>
    <xf numFmtId="4" fontId="21" fillId="33" borderId="0" xfId="0" applyNumberFormat="1" applyFont="1" applyFill="1" applyAlignment="1">
      <alignment horizontal="right" wrapText="1" indent="1"/>
    </xf>
    <xf numFmtId="0" fontId="44" fillId="34" borderId="0" xfId="0" applyFont="1" applyFill="1" applyAlignment="1">
      <alignment horizontal="left" wrapText="1" indent="3"/>
    </xf>
    <xf numFmtId="4" fontId="44" fillId="34" borderId="0" xfId="0" applyNumberFormat="1" applyFont="1" applyFill="1" applyAlignment="1">
      <alignment horizontal="right" wrapText="1" indent="1"/>
    </xf>
    <xf numFmtId="0" fontId="49" fillId="34" borderId="0" xfId="0" applyFont="1" applyFill="1" applyAlignment="1">
      <alignment horizontal="left" wrapText="1" indent="1"/>
    </xf>
    <xf numFmtId="0" fontId="49" fillId="33" borderId="0" xfId="0" applyFont="1" applyFill="1" applyAlignment="1">
      <alignment horizontal="left" wrapText="1" indent="1"/>
    </xf>
    <xf numFmtId="0" fontId="49" fillId="34" borderId="0" xfId="0" applyFont="1" applyFill="1" applyAlignment="1">
      <alignment horizontal="left" wrapText="1" indent="5"/>
    </xf>
    <xf numFmtId="0" fontId="37" fillId="34" borderId="0" xfId="0" applyFont="1" applyFill="1" applyAlignment="1">
      <alignment horizontal="left" wrapText="1" indent="5"/>
    </xf>
    <xf numFmtId="0" fontId="45" fillId="0" borderId="0" xfId="0" applyFont="1" applyAlignment="1">
      <alignment horizontal="left" indent="1"/>
    </xf>
    <xf numFmtId="4" fontId="30" fillId="34" borderId="0" xfId="0" applyNumberFormat="1" applyFont="1" applyFill="1" applyAlignment="1">
      <alignment horizontal="left" wrapText="1" indent="1"/>
    </xf>
    <xf numFmtId="0" fontId="51" fillId="35" borderId="0" xfId="0" applyFont="1" applyFill="1"/>
    <xf numFmtId="0" fontId="52" fillId="35" borderId="0" xfId="0" applyFont="1" applyFill="1" applyAlignment="1">
      <alignment horizontal="center"/>
    </xf>
    <xf numFmtId="164" fontId="52" fillId="35" borderId="0" xfId="0" applyNumberFormat="1" applyFont="1" applyFill="1" applyAlignment="1">
      <alignment horizontal="center"/>
    </xf>
    <xf numFmtId="0" fontId="52" fillId="0" borderId="0" xfId="0" applyFont="1"/>
    <xf numFmtId="0" fontId="50" fillId="35" borderId="0" xfId="0" applyFont="1" applyFill="1" applyAlignment="1">
      <alignment wrapText="1"/>
    </xf>
    <xf numFmtId="0" fontId="45" fillId="0" borderId="0" xfId="0" applyFont="1" applyAlignment="1">
      <alignment horizontal="right" indent="1"/>
    </xf>
    <xf numFmtId="0" fontId="20" fillId="35" borderId="0" xfId="0" applyFont="1" applyFill="1" applyAlignment="1">
      <alignment horizontal="left"/>
    </xf>
    <xf numFmtId="0" fontId="50" fillId="0" borderId="0" xfId="0" applyFont="1"/>
    <xf numFmtId="4" fontId="26" fillId="35" borderId="0" xfId="0" applyNumberFormat="1" applyFont="1" applyFill="1" applyAlignment="1">
      <alignment horizontal="right" wrapText="1" indent="1"/>
    </xf>
    <xf numFmtId="0" fontId="26" fillId="34" borderId="0" xfId="0" applyFont="1" applyFill="1" applyAlignment="1">
      <alignment horizontal="left" wrapText="1" indent="1"/>
    </xf>
    <xf numFmtId="4" fontId="25" fillId="35" borderId="0" xfId="0" applyNumberFormat="1" applyFont="1" applyFill="1" applyAlignment="1">
      <alignment horizontal="right" wrapText="1" indent="1"/>
    </xf>
    <xf numFmtId="0" fontId="26" fillId="33" borderId="0" xfId="0" applyFont="1" applyFill="1" applyAlignment="1">
      <alignment horizontal="left" wrapText="1" indent="1"/>
    </xf>
    <xf numFmtId="4" fontId="25" fillId="39" borderId="0" xfId="0" applyNumberFormat="1" applyFont="1" applyFill="1" applyAlignment="1">
      <alignment horizontal="right" wrapText="1" indent="1"/>
    </xf>
    <xf numFmtId="0" fontId="26" fillId="34" borderId="0" xfId="0" applyFont="1" applyFill="1" applyAlignment="1">
      <alignment horizontal="left" wrapText="1" indent="5"/>
    </xf>
    <xf numFmtId="0" fontId="30" fillId="34" borderId="0" xfId="0" applyFont="1" applyFill="1" applyAlignment="1">
      <alignment horizontal="left" wrapText="1" indent="5"/>
    </xf>
    <xf numFmtId="4" fontId="21" fillId="34" borderId="0" xfId="0" applyNumberFormat="1" applyFont="1" applyFill="1" applyAlignment="1">
      <alignment horizontal="right" wrapText="1" indent="2"/>
    </xf>
    <xf numFmtId="0" fontId="5" fillId="0" borderId="0" xfId="0" applyFont="1"/>
    <xf numFmtId="4" fontId="55" fillId="34" borderId="0" xfId="0" applyNumberFormat="1" applyFont="1" applyFill="1" applyAlignment="1">
      <alignment horizontal="right" wrapText="1" indent="1"/>
    </xf>
    <xf numFmtId="4" fontId="30" fillId="34" borderId="0" xfId="0" applyNumberFormat="1" applyFont="1" applyFill="1" applyAlignment="1">
      <alignment horizontal="right" wrapText="1" indent="1"/>
    </xf>
    <xf numFmtId="4" fontId="30" fillId="35" borderId="0" xfId="0" applyNumberFormat="1" applyFont="1" applyFill="1" applyAlignment="1">
      <alignment horizontal="right" wrapText="1" indent="1"/>
    </xf>
    <xf numFmtId="0" fontId="56" fillId="34" borderId="0" xfId="0" applyFont="1" applyFill="1" applyAlignment="1">
      <alignment horizontal="left" wrapText="1" indent="3"/>
    </xf>
    <xf numFmtId="4" fontId="56" fillId="34" borderId="0" xfId="0" applyNumberFormat="1" applyFont="1" applyFill="1" applyAlignment="1">
      <alignment horizontal="right" wrapText="1" indent="1"/>
    </xf>
    <xf numFmtId="0" fontId="20" fillId="35" borderId="0" xfId="0" applyFont="1" applyFill="1" applyAlignment="1">
      <alignment wrapText="1"/>
    </xf>
    <xf numFmtId="0" fontId="31" fillId="35" borderId="0" xfId="0" applyFont="1" applyFill="1"/>
    <xf numFmtId="0" fontId="48" fillId="35" borderId="0" xfId="0" applyFont="1" applyFill="1"/>
    <xf numFmtId="0" fontId="36" fillId="35" borderId="0" xfId="0" applyFont="1" applyFill="1" applyAlignment="1">
      <alignment horizontal="justify" wrapText="1"/>
    </xf>
    <xf numFmtId="0" fontId="20" fillId="0" borderId="0" xfId="0" applyFont="1" applyAlignment="1">
      <alignment horizontal="justify" vertical="center" wrapText="1"/>
    </xf>
    <xf numFmtId="0" fontId="33" fillId="35" borderId="0" xfId="0" applyFont="1" applyFill="1" applyAlignment="1">
      <alignment horizontal="center"/>
    </xf>
    <xf numFmtId="0" fontId="57" fillId="35" borderId="0" xfId="0" applyFont="1" applyFill="1" applyAlignment="1">
      <alignment horizontal="center"/>
    </xf>
    <xf numFmtId="0" fontId="54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50" fillId="0" borderId="0" xfId="0" applyFont="1" applyAlignment="1">
      <alignment horizontal="left"/>
    </xf>
    <xf numFmtId="0" fontId="20" fillId="35" borderId="0" xfId="0" applyFont="1" applyFill="1" applyAlignment="1">
      <alignment horizontal="left"/>
    </xf>
    <xf numFmtId="0" fontId="41" fillId="35" borderId="0" xfId="0" applyFont="1" applyFill="1" applyAlignment="1">
      <alignment horizontal="left"/>
    </xf>
    <xf numFmtId="0" fontId="28" fillId="35" borderId="0" xfId="0" applyFont="1" applyFill="1" applyAlignment="1">
      <alignment horizontal="center" vertical="center"/>
    </xf>
    <xf numFmtId="0" fontId="40" fillId="35" borderId="0" xfId="0" applyFont="1" applyFill="1" applyAlignment="1">
      <alignment horizontal="center" vertical="center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 xr:uid="{00000000-0005-0000-0000-000024000000}"/>
    <cellStyle name="Normalno 3" xfId="42" xr:uid="{00000000-0005-0000-0000-000025000000}"/>
    <cellStyle name="Obično_B. Rn.financ." xfId="44" xr:uid="{00000000-0005-0000-0000-000026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zoomScaleNormal="100" workbookViewId="0">
      <selection sqref="A1:G1"/>
    </sheetView>
  </sheetViews>
  <sheetFormatPr defaultColWidth="8.88671875" defaultRowHeight="15.6" x14ac:dyDescent="0.3"/>
  <cols>
    <col min="1" max="1" width="70.5546875" style="15" customWidth="1"/>
    <col min="2" max="5" width="18.33203125" style="15" customWidth="1"/>
    <col min="6" max="6" width="8.6640625" style="41" bestFit="1" customWidth="1"/>
    <col min="7" max="7" width="9" style="41" customWidth="1"/>
    <col min="8" max="8" width="8.88671875" style="15"/>
    <col min="9" max="9" width="15.44140625" style="15" bestFit="1" customWidth="1"/>
    <col min="10" max="16384" width="8.88671875" style="15"/>
  </cols>
  <sheetData>
    <row r="1" spans="1:11" ht="74.25" customHeight="1" x14ac:dyDescent="0.3">
      <c r="A1" s="162" t="s">
        <v>303</v>
      </c>
      <c r="B1" s="162"/>
      <c r="C1" s="162"/>
      <c r="D1" s="162"/>
      <c r="E1" s="162"/>
      <c r="F1" s="162"/>
      <c r="G1" s="162"/>
    </row>
    <row r="2" spans="1:11" ht="19.2" customHeight="1" x14ac:dyDescent="0.35">
      <c r="A2" s="163" t="s">
        <v>316</v>
      </c>
      <c r="B2" s="163"/>
      <c r="C2" s="163"/>
      <c r="D2" s="163"/>
      <c r="E2" s="163"/>
      <c r="F2" s="163"/>
      <c r="G2" s="163"/>
    </row>
    <row r="3" spans="1:11" ht="18.600000000000001" x14ac:dyDescent="0.3">
      <c r="A3" s="164" t="s">
        <v>315</v>
      </c>
      <c r="B3" s="165"/>
      <c r="C3" s="165"/>
      <c r="D3" s="165"/>
      <c r="E3" s="165"/>
      <c r="F3" s="165"/>
      <c r="G3" s="165"/>
    </row>
    <row r="4" spans="1:11" ht="18.600000000000001" x14ac:dyDescent="0.3">
      <c r="A4" s="101"/>
      <c r="B4" s="101" t="s">
        <v>276</v>
      </c>
      <c r="C4" s="101"/>
      <c r="D4" s="101"/>
      <c r="E4" s="101"/>
      <c r="F4" s="101"/>
      <c r="G4" s="101"/>
    </row>
    <row r="5" spans="1:11" ht="18.600000000000001" x14ac:dyDescent="0.3">
      <c r="A5" s="163" t="s">
        <v>130</v>
      </c>
      <c r="B5" s="163"/>
      <c r="C5" s="163"/>
      <c r="D5" s="163"/>
      <c r="E5" s="163"/>
      <c r="F5" s="163"/>
      <c r="G5" s="163"/>
    </row>
    <row r="6" spans="1:11" ht="6.75" customHeight="1" x14ac:dyDescent="0.3">
      <c r="A6" s="16"/>
      <c r="B6" s="16"/>
      <c r="C6" s="16"/>
      <c r="D6" s="16"/>
      <c r="E6" s="16"/>
      <c r="F6" s="34"/>
      <c r="G6" s="34"/>
      <c r="K6" s="29"/>
    </row>
    <row r="7" spans="1:11" x14ac:dyDescent="0.3">
      <c r="A7" s="166" t="s">
        <v>131</v>
      </c>
      <c r="B7" s="166"/>
      <c r="C7" s="166"/>
      <c r="D7" s="166"/>
      <c r="E7" s="166"/>
      <c r="F7" s="166"/>
      <c r="G7" s="166"/>
    </row>
    <row r="8" spans="1:11" ht="13.95" customHeight="1" x14ac:dyDescent="0.3">
      <c r="A8" s="17"/>
      <c r="B8" s="17"/>
      <c r="C8" s="17"/>
      <c r="D8" s="17"/>
      <c r="E8" s="17"/>
      <c r="F8" s="35"/>
      <c r="G8" s="35"/>
    </row>
    <row r="9" spans="1:11" x14ac:dyDescent="0.3">
      <c r="A9" s="167" t="s">
        <v>277</v>
      </c>
      <c r="B9" s="167"/>
      <c r="C9" s="167"/>
      <c r="D9" s="167"/>
      <c r="E9" s="167"/>
      <c r="F9" s="167"/>
      <c r="G9" s="167"/>
    </row>
    <row r="10" spans="1:11" s="139" customFormat="1" x14ac:dyDescent="0.3">
      <c r="A10" s="136" t="s">
        <v>274</v>
      </c>
      <c r="B10" s="137"/>
      <c r="C10" s="137"/>
      <c r="D10" s="137"/>
      <c r="E10" s="137"/>
      <c r="F10" s="138"/>
      <c r="G10" s="138"/>
    </row>
    <row r="11" spans="1:11" s="29" customFormat="1" ht="28.95" customHeight="1" x14ac:dyDescent="0.3">
      <c r="A11" s="28" t="s">
        <v>132</v>
      </c>
      <c r="B11" s="28" t="s">
        <v>223</v>
      </c>
      <c r="C11" s="28" t="s">
        <v>278</v>
      </c>
      <c r="D11" s="28" t="s">
        <v>279</v>
      </c>
      <c r="E11" s="28" t="s">
        <v>280</v>
      </c>
      <c r="F11" s="36" t="s">
        <v>191</v>
      </c>
      <c r="G11" s="36" t="s">
        <v>192</v>
      </c>
    </row>
    <row r="12" spans="1:11" s="18" customFormat="1" ht="8.25" customHeight="1" thickBot="1" x14ac:dyDescent="0.25">
      <c r="A12" s="83">
        <v>1</v>
      </c>
      <c r="B12" s="83">
        <v>2</v>
      </c>
      <c r="C12" s="83">
        <v>3</v>
      </c>
      <c r="D12" s="83">
        <v>4</v>
      </c>
      <c r="E12" s="83">
        <v>5</v>
      </c>
      <c r="F12" s="84" t="s">
        <v>114</v>
      </c>
      <c r="G12" s="84" t="s">
        <v>115</v>
      </c>
    </row>
    <row r="13" spans="1:11" ht="18" customHeight="1" thickTop="1" x14ac:dyDescent="0.3">
      <c r="A13" s="26" t="s">
        <v>0</v>
      </c>
      <c r="B13" s="27"/>
      <c r="C13" s="27"/>
      <c r="D13" s="27"/>
      <c r="E13" s="27"/>
      <c r="F13" s="40"/>
      <c r="G13" s="40"/>
    </row>
    <row r="14" spans="1:11" ht="18" customHeight="1" x14ac:dyDescent="0.3">
      <c r="A14" s="20" t="s">
        <v>1</v>
      </c>
      <c r="B14" s="21">
        <f>'P i R -Tablica 1.'!B11</f>
        <v>402802.62</v>
      </c>
      <c r="C14" s="21">
        <f>'P i R -Tablica 1.'!C11</f>
        <v>758681</v>
      </c>
      <c r="D14" s="21">
        <f>'P i R -Tablica 1.'!D11</f>
        <v>758681</v>
      </c>
      <c r="E14" s="21">
        <f>'P i R -Tablica 1.'!E11</f>
        <v>624535.73</v>
      </c>
      <c r="F14" s="37">
        <f>IFERROR(E14/B14*100,"-")</f>
        <v>155.0475838513662</v>
      </c>
      <c r="G14" s="37">
        <f>IFERROR(E14/D14*100,"-")</f>
        <v>82.318620078794652</v>
      </c>
      <c r="I14" s="19"/>
    </row>
    <row r="15" spans="1:11" ht="18" customHeight="1" x14ac:dyDescent="0.3">
      <c r="A15" s="20" t="s">
        <v>18</v>
      </c>
      <c r="B15" s="21">
        <f>'P i R -Tablica 1.'!B69</f>
        <v>0</v>
      </c>
      <c r="C15" s="21">
        <f>'P i R -Tablica 1.'!C69</f>
        <v>0</v>
      </c>
      <c r="D15" s="21">
        <f>'P i R -Tablica 1.'!D69</f>
        <v>0</v>
      </c>
      <c r="E15" s="21">
        <f>'P i R -Tablica 1.'!E69</f>
        <v>0</v>
      </c>
      <c r="F15" s="37" t="str">
        <f t="shared" ref="F15:F17" si="0">IFERROR(E15/B15*100,"-")</f>
        <v>-</v>
      </c>
      <c r="G15" s="37" t="str">
        <f t="shared" ref="G15:G17" si="1">IFERROR(E15/D15*100,"-")</f>
        <v>-</v>
      </c>
    </row>
    <row r="16" spans="1:11" ht="18" customHeight="1" x14ac:dyDescent="0.3">
      <c r="A16" s="20" t="s">
        <v>20</v>
      </c>
      <c r="B16" s="21">
        <f>'P i R -Tablica 1.'!B96</f>
        <v>383072.87</v>
      </c>
      <c r="C16" s="21">
        <f>'P i R -Tablica 1.'!C96</f>
        <v>747326</v>
      </c>
      <c r="D16" s="21">
        <f>'P i R -Tablica 1.'!D96</f>
        <v>747326</v>
      </c>
      <c r="E16" s="21">
        <f>'P i R -Tablica 1.'!E96</f>
        <v>371608.97</v>
      </c>
      <c r="F16" s="37">
        <f t="shared" si="0"/>
        <v>97.007383999811836</v>
      </c>
      <c r="G16" s="37">
        <f t="shared" si="1"/>
        <v>49.725149399325055</v>
      </c>
    </row>
    <row r="17" spans="1:9" ht="18" customHeight="1" x14ac:dyDescent="0.3">
      <c r="A17" s="20" t="s">
        <v>77</v>
      </c>
      <c r="B17" s="21">
        <f>'P i R -Tablica 1.'!B171</f>
        <v>1012.01</v>
      </c>
      <c r="C17" s="21">
        <f>'P i R -Tablica 1.'!C171</f>
        <v>66895</v>
      </c>
      <c r="D17" s="21">
        <f>'P i R -Tablica 1.'!D171</f>
        <v>66895</v>
      </c>
      <c r="E17" s="21">
        <f>'P i R -Tablica 1.'!E171</f>
        <v>6839.38</v>
      </c>
      <c r="F17" s="37">
        <f t="shared" si="0"/>
        <v>675.8213851641782</v>
      </c>
      <c r="G17" s="37">
        <f t="shared" si="1"/>
        <v>10.224052619777263</v>
      </c>
    </row>
    <row r="18" spans="1:9" x14ac:dyDescent="0.3">
      <c r="A18" s="71" t="s">
        <v>133</v>
      </c>
      <c r="B18" s="72">
        <f>B14+B15-B16-B17</f>
        <v>18717.740000000002</v>
      </c>
      <c r="C18" s="72">
        <f t="shared" ref="C18" si="2">C14+C15-C16-C17</f>
        <v>-55540</v>
      </c>
      <c r="D18" s="72">
        <f>D14+D15-D16-D17</f>
        <v>-55540</v>
      </c>
      <c r="E18" s="72">
        <f t="shared" ref="E18" si="3">E14+E15-E16-E17</f>
        <v>246087.38</v>
      </c>
      <c r="F18" s="73"/>
      <c r="G18" s="73"/>
      <c r="I18" s="19"/>
    </row>
    <row r="19" spans="1:9" x14ac:dyDescent="0.3">
      <c r="A19" s="26" t="s">
        <v>103</v>
      </c>
      <c r="B19" s="69"/>
      <c r="C19" s="69"/>
      <c r="D19" s="69"/>
      <c r="E19" s="69"/>
      <c r="F19" s="70"/>
      <c r="G19" s="70"/>
    </row>
    <row r="20" spans="1:9" x14ac:dyDescent="0.3">
      <c r="A20" s="20" t="s">
        <v>104</v>
      </c>
      <c r="B20" s="21">
        <f>'Rač fin-Tablica 4.'!B7</f>
        <v>0</v>
      </c>
      <c r="C20" s="21">
        <f>'Rač fin-Tablica 4.'!C7</f>
        <v>0</v>
      </c>
      <c r="D20" s="21">
        <f>'Rač fin-Tablica 4.'!D7</f>
        <v>0</v>
      </c>
      <c r="E20" s="21">
        <f>'Rač fin-Tablica 4.'!E7</f>
        <v>0</v>
      </c>
      <c r="F20" s="37" t="str">
        <f t="shared" ref="F20:F21" si="4">IFERROR(E20/B20*100,"-")</f>
        <v>-</v>
      </c>
      <c r="G20" s="37" t="str">
        <f t="shared" ref="G20:G21" si="5">IFERROR(E20/D20*100,"-")</f>
        <v>-</v>
      </c>
    </row>
    <row r="21" spans="1:9" x14ac:dyDescent="0.3">
      <c r="A21" s="20" t="s">
        <v>108</v>
      </c>
      <c r="B21" s="21">
        <f>'Rač fin-Tablica 4.'!B16</f>
        <v>0</v>
      </c>
      <c r="C21" s="21">
        <f>'Rač fin-Tablica 4.'!C16</f>
        <v>0</v>
      </c>
      <c r="D21" s="21">
        <f>'Rač fin-Tablica 4.'!D16</f>
        <v>0</v>
      </c>
      <c r="E21" s="21">
        <f>'Rač fin-Tablica 4.'!E16</f>
        <v>0</v>
      </c>
      <c r="F21" s="37" t="str">
        <f t="shared" si="4"/>
        <v>-</v>
      </c>
      <c r="G21" s="37" t="str">
        <f t="shared" si="5"/>
        <v>-</v>
      </c>
      <c r="I21" s="19"/>
    </row>
    <row r="22" spans="1:9" x14ac:dyDescent="0.3">
      <c r="A22" s="71" t="s">
        <v>134</v>
      </c>
      <c r="B22" s="72">
        <f>B20-B21</f>
        <v>0</v>
      </c>
      <c r="C22" s="72">
        <f t="shared" ref="C22" si="6">C20-C21</f>
        <v>0</v>
      </c>
      <c r="D22" s="72">
        <f>D20-D21</f>
        <v>0</v>
      </c>
      <c r="E22" s="72">
        <f t="shared" ref="E22" si="7">E20-E21</f>
        <v>0</v>
      </c>
      <c r="F22" s="73"/>
      <c r="G22" s="73"/>
    </row>
    <row r="23" spans="1:9" x14ac:dyDescent="0.3">
      <c r="A23" s="26" t="s">
        <v>249</v>
      </c>
      <c r="B23" s="74"/>
      <c r="C23" s="74"/>
      <c r="D23" s="74"/>
      <c r="E23" s="74"/>
      <c r="F23" s="75"/>
      <c r="G23" s="75"/>
    </row>
    <row r="24" spans="1:9" x14ac:dyDescent="0.3">
      <c r="A24" s="20" t="s">
        <v>142</v>
      </c>
      <c r="B24" s="25">
        <f>B14+B15+B20</f>
        <v>402802.62</v>
      </c>
      <c r="C24" s="25">
        <f>C14+C15+C20</f>
        <v>758681</v>
      </c>
      <c r="D24" s="25">
        <f>D14+D15+D20</f>
        <v>758681</v>
      </c>
      <c r="E24" s="25">
        <f>E14+E15+E20</f>
        <v>624535.73</v>
      </c>
      <c r="F24" s="39">
        <f t="shared" ref="F24:F25" si="8">IFERROR(E24/B24*100,"-")</f>
        <v>155.0475838513662</v>
      </c>
      <c r="G24" s="39">
        <f t="shared" ref="G24:G25" si="9">IFERROR(E24/D24*100,"-")</f>
        <v>82.318620078794652</v>
      </c>
      <c r="I24" s="19"/>
    </row>
    <row r="25" spans="1:9" x14ac:dyDescent="0.3">
      <c r="A25" s="20" t="s">
        <v>137</v>
      </c>
      <c r="B25" s="25">
        <f>B16+B17+B21</f>
        <v>384084.88</v>
      </c>
      <c r="C25" s="25">
        <f>C16+C17+C21</f>
        <v>814221</v>
      </c>
      <c r="D25" s="25">
        <f>D16+D17+D21</f>
        <v>814221</v>
      </c>
      <c r="E25" s="25">
        <f>E16+E17+E21</f>
        <v>378448.35</v>
      </c>
      <c r="F25" s="39">
        <f t="shared" si="8"/>
        <v>98.532478029335593</v>
      </c>
      <c r="G25" s="39">
        <f t="shared" si="9"/>
        <v>46.479807079404729</v>
      </c>
      <c r="I25" s="19"/>
    </row>
    <row r="26" spans="1:9" x14ac:dyDescent="0.3">
      <c r="A26" s="71" t="s">
        <v>138</v>
      </c>
      <c r="B26" s="72">
        <f>B24-B25</f>
        <v>18717.739999999991</v>
      </c>
      <c r="C26" s="72">
        <f t="shared" ref="C26:E26" si="10">C24-C25</f>
        <v>-55540</v>
      </c>
      <c r="D26" s="72">
        <f t="shared" si="10"/>
        <v>-55540</v>
      </c>
      <c r="E26" s="72">
        <f t="shared" si="10"/>
        <v>246087.38</v>
      </c>
      <c r="F26" s="73"/>
      <c r="G26" s="73"/>
      <c r="I26" s="19"/>
    </row>
    <row r="27" spans="1:9" ht="3.75" customHeight="1" x14ac:dyDescent="0.3">
      <c r="A27" s="20"/>
      <c r="B27" s="21"/>
      <c r="C27" s="21"/>
      <c r="D27" s="21"/>
      <c r="E27" s="21"/>
      <c r="F27" s="37"/>
      <c r="G27" s="37"/>
    </row>
    <row r="28" spans="1:9" x14ac:dyDescent="0.3">
      <c r="A28" s="22" t="s">
        <v>135</v>
      </c>
      <c r="B28" s="23">
        <v>0</v>
      </c>
      <c r="C28" s="23"/>
      <c r="D28" s="23"/>
      <c r="E28" s="23">
        <v>0</v>
      </c>
      <c r="F28" s="38"/>
      <c r="G28" s="38"/>
      <c r="I28" s="19"/>
    </row>
    <row r="29" spans="1:9" x14ac:dyDescent="0.3">
      <c r="A29" s="22" t="s">
        <v>136</v>
      </c>
      <c r="B29" s="99">
        <v>23717.74</v>
      </c>
      <c r="C29" s="23"/>
      <c r="D29" s="23"/>
      <c r="E29" s="99">
        <v>239432.65</v>
      </c>
      <c r="F29" s="38"/>
      <c r="G29" s="38"/>
      <c r="I29" s="19"/>
    </row>
    <row r="30" spans="1:9" ht="1.5" customHeight="1" x14ac:dyDescent="0.3">
      <c r="A30" s="20"/>
      <c r="B30" s="24"/>
      <c r="C30" s="24"/>
      <c r="D30" s="21"/>
      <c r="E30" s="21"/>
      <c r="F30" s="37"/>
      <c r="G30" s="37"/>
    </row>
    <row r="31" spans="1:9" x14ac:dyDescent="0.3">
      <c r="A31" s="76" t="s">
        <v>143</v>
      </c>
      <c r="B31" s="77"/>
      <c r="C31" s="77"/>
      <c r="D31" s="78"/>
      <c r="E31" s="78"/>
      <c r="F31" s="79"/>
      <c r="G31" s="79"/>
    </row>
    <row r="32" spans="1:9" x14ac:dyDescent="0.3">
      <c r="A32" s="20" t="s">
        <v>221</v>
      </c>
      <c r="B32" s="21">
        <v>0</v>
      </c>
      <c r="C32" s="21">
        <v>55540</v>
      </c>
      <c r="D32" s="21">
        <v>55540</v>
      </c>
      <c r="E32" s="21">
        <v>0</v>
      </c>
      <c r="F32" s="37"/>
      <c r="G32" s="37"/>
      <c r="I32" s="19"/>
    </row>
    <row r="33" spans="1:9" x14ac:dyDescent="0.3">
      <c r="A33" s="20" t="s">
        <v>222</v>
      </c>
      <c r="B33" s="21">
        <v>0</v>
      </c>
      <c r="C33" s="21">
        <v>0</v>
      </c>
      <c r="D33" s="21">
        <v>0</v>
      </c>
      <c r="E33" s="21">
        <v>0</v>
      </c>
      <c r="F33" s="37"/>
      <c r="G33" s="37"/>
      <c r="I33" s="19"/>
    </row>
    <row r="34" spans="1:9" ht="18" customHeight="1" x14ac:dyDescent="0.3">
      <c r="A34" s="71" t="s">
        <v>156</v>
      </c>
      <c r="B34" s="72">
        <f>B32+B33</f>
        <v>0</v>
      </c>
      <c r="C34" s="72">
        <f>C32+C33</f>
        <v>55540</v>
      </c>
      <c r="D34" s="72">
        <f>D32+D33</f>
        <v>55540</v>
      </c>
      <c r="E34" s="72">
        <f>E32+E33</f>
        <v>0</v>
      </c>
      <c r="F34" s="73"/>
      <c r="G34" s="73"/>
      <c r="I34" s="19"/>
    </row>
    <row r="35" spans="1:9" ht="9" customHeight="1" x14ac:dyDescent="0.3"/>
    <row r="36" spans="1:9" x14ac:dyDescent="0.3">
      <c r="A36" s="80" t="s">
        <v>138</v>
      </c>
      <c r="B36" s="81">
        <f>B26+B34</f>
        <v>18717.739999999991</v>
      </c>
      <c r="C36" s="81">
        <f>C26+C34</f>
        <v>0</v>
      </c>
      <c r="D36" s="81">
        <f>D26+D34</f>
        <v>0</v>
      </c>
      <c r="E36" s="81">
        <f>E26+E34</f>
        <v>246087.38</v>
      </c>
      <c r="F36" s="82"/>
      <c r="G36" s="82"/>
      <c r="I36" s="19"/>
    </row>
    <row r="37" spans="1:9" ht="29.4" customHeight="1" x14ac:dyDescent="0.3">
      <c r="A37" s="161" t="s">
        <v>248</v>
      </c>
      <c r="B37" s="161"/>
      <c r="C37" s="161"/>
      <c r="D37" s="161"/>
      <c r="E37" s="161"/>
      <c r="F37" s="161"/>
      <c r="G37" s="161"/>
    </row>
    <row r="38" spans="1:9" x14ac:dyDescent="0.3">
      <c r="I38" s="19"/>
    </row>
    <row r="40" spans="1:9" x14ac:dyDescent="0.3">
      <c r="E40" s="19"/>
    </row>
    <row r="41" spans="1:9" x14ac:dyDescent="0.3">
      <c r="E41" s="19"/>
    </row>
    <row r="42" spans="1:9" x14ac:dyDescent="0.3">
      <c r="E42" s="19"/>
    </row>
  </sheetData>
  <mergeCells count="7">
    <mergeCell ref="A37:G37"/>
    <mergeCell ref="A1:G1"/>
    <mergeCell ref="A2:G2"/>
    <mergeCell ref="A3:G3"/>
    <mergeCell ref="A5:G5"/>
    <mergeCell ref="A7:G7"/>
    <mergeCell ref="A9:G9"/>
  </mergeCells>
  <conditionalFormatting sqref="B28:B29">
    <cfRule type="containsBlanks" dxfId="123" priority="3">
      <formula>LEN(TRIM(B28))=0</formula>
    </cfRule>
  </conditionalFormatting>
  <conditionalFormatting sqref="B32:E33">
    <cfRule type="containsBlanks" dxfId="122" priority="1">
      <formula>LEN(TRIM(B32))=0</formula>
    </cfRule>
  </conditionalFormatting>
  <conditionalFormatting sqref="E28:E29">
    <cfRule type="containsBlanks" dxfId="121" priority="2">
      <formula>LEN(TRIM(E28))=0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18:G19 F22:G2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7"/>
  <sheetViews>
    <sheetView showGridLines="0" topLeftCell="A149" zoomScaleNormal="100" workbookViewId="0">
      <selection activeCell="A87" sqref="A87:XFD95"/>
    </sheetView>
  </sheetViews>
  <sheetFormatPr defaultColWidth="9.109375" defaultRowHeight="13.2" x14ac:dyDescent="0.25"/>
  <cols>
    <col min="1" max="1" width="87.109375" style="1" bestFit="1" customWidth="1"/>
    <col min="2" max="2" width="14.6640625" style="1" bestFit="1" customWidth="1"/>
    <col min="3" max="3" width="15.109375" style="1" bestFit="1" customWidth="1"/>
    <col min="4" max="4" width="15.6640625" style="1" bestFit="1" customWidth="1"/>
    <col min="5" max="5" width="14.6640625" style="1" bestFit="1" customWidth="1"/>
    <col min="6" max="6" width="10.109375" style="1" bestFit="1" customWidth="1"/>
    <col min="7" max="7" width="8.5546875" style="10" bestFit="1" customWidth="1"/>
    <col min="8" max="8" width="9.109375" style="1"/>
    <col min="9" max="9" width="14.109375" style="1" bestFit="1" customWidth="1"/>
    <col min="10" max="16384" width="9.109375" style="1"/>
  </cols>
  <sheetData>
    <row r="1" spans="1:9" s="3" customFormat="1" ht="15.6" x14ac:dyDescent="0.3">
      <c r="A1" s="168" t="s">
        <v>116</v>
      </c>
      <c r="B1" s="168"/>
      <c r="C1" s="168"/>
      <c r="D1" s="168"/>
      <c r="E1" s="168"/>
      <c r="F1" s="168"/>
      <c r="G1" s="168"/>
    </row>
    <row r="2" spans="1:9" s="3" customFormat="1" ht="7.5" customHeight="1" x14ac:dyDescent="0.3">
      <c r="A2" s="2"/>
      <c r="B2" s="2"/>
      <c r="C2" s="2"/>
      <c r="D2" s="2"/>
      <c r="E2" s="2"/>
      <c r="F2" s="2"/>
      <c r="G2" s="8"/>
    </row>
    <row r="3" spans="1:9" s="3" customFormat="1" ht="15.6" x14ac:dyDescent="0.3">
      <c r="A3" s="169" t="s">
        <v>281</v>
      </c>
      <c r="B3" s="169"/>
      <c r="C3" s="169"/>
      <c r="D3" s="169"/>
      <c r="E3" s="169"/>
      <c r="F3" s="169"/>
      <c r="G3" s="169"/>
    </row>
    <row r="4" spans="1:9" s="3" customFormat="1" ht="6.75" customHeight="1" x14ac:dyDescent="0.3">
      <c r="G4" s="9"/>
    </row>
    <row r="5" spans="1:9" s="3" customFormat="1" ht="15.6" x14ac:dyDescent="0.3">
      <c r="A5" s="140" t="s">
        <v>0</v>
      </c>
      <c r="G5" s="9"/>
    </row>
    <row r="6" spans="1:9" s="3" customFormat="1" ht="11.25" customHeight="1" x14ac:dyDescent="0.3">
      <c r="A6" s="57"/>
      <c r="G6" s="9"/>
    </row>
    <row r="7" spans="1:9" s="134" customFormat="1" ht="15.6" x14ac:dyDescent="0.3">
      <c r="A7" s="170" t="s">
        <v>266</v>
      </c>
      <c r="B7" s="170"/>
      <c r="C7" s="170"/>
      <c r="D7" s="170"/>
      <c r="E7" s="170"/>
      <c r="F7" s="170"/>
      <c r="G7" s="170"/>
    </row>
    <row r="8" spans="1:9" ht="6.75" customHeight="1" x14ac:dyDescent="0.25">
      <c r="A8" s="44"/>
      <c r="B8" s="44"/>
      <c r="C8" s="44"/>
      <c r="D8" s="44"/>
      <c r="E8" s="44"/>
      <c r="F8" s="44"/>
      <c r="G8" s="45"/>
    </row>
    <row r="9" spans="1:9" ht="39.6" x14ac:dyDescent="0.25">
      <c r="A9" s="56" t="s">
        <v>113</v>
      </c>
      <c r="B9" s="28" t="str">
        <f>'Sažetak '!B11</f>
        <v>Ostvarenje / izvršenje 
01.01.-30.06.'23.</v>
      </c>
      <c r="C9" s="28" t="str">
        <f>'Sažetak '!C11</f>
        <v>Izvorni plan 
2024.</v>
      </c>
      <c r="D9" s="28" t="str">
        <f>'Sažetak '!D11</f>
        <v>Tekući plan 
2024.</v>
      </c>
      <c r="E9" s="28" t="str">
        <f>'Sažetak '!E11</f>
        <v>Ostvarenje / izvršenje 
01.01.-30.06.'24.</v>
      </c>
      <c r="F9" s="36" t="s">
        <v>191</v>
      </c>
      <c r="G9" s="36" t="s">
        <v>192</v>
      </c>
    </row>
    <row r="10" spans="1:9" s="4" customFormat="1" ht="10.199999999999999" x14ac:dyDescent="0.2">
      <c r="A10" s="54">
        <v>1</v>
      </c>
      <c r="B10" s="54">
        <v>2</v>
      </c>
      <c r="C10" s="54">
        <v>3</v>
      </c>
      <c r="D10" s="54">
        <v>4</v>
      </c>
      <c r="E10" s="54">
        <v>5</v>
      </c>
      <c r="F10" s="54" t="s">
        <v>114</v>
      </c>
      <c r="G10" s="55" t="s">
        <v>115</v>
      </c>
    </row>
    <row r="11" spans="1:9" ht="15.6" x14ac:dyDescent="0.3">
      <c r="A11" s="7" t="s">
        <v>1</v>
      </c>
      <c r="B11" s="110">
        <f>B12+B35+B42+B46+B54+B63</f>
        <v>402802.62</v>
      </c>
      <c r="C11" s="110">
        <f>C12+C35+C42+C46+C54+C63</f>
        <v>758681</v>
      </c>
      <c r="D11" s="110">
        <f>D12+D35+D42+D46+D54+D63</f>
        <v>758681</v>
      </c>
      <c r="E11" s="110">
        <f t="shared" ref="E11" si="0">E12+E35+E42+E46+E54+E63</f>
        <v>624535.73</v>
      </c>
      <c r="F11" s="116">
        <f>IFERROR(E11/B11*100,"-")</f>
        <v>155.0475838513662</v>
      </c>
      <c r="G11" s="116">
        <f>IFERROR(E11/D11*100,"-")</f>
        <v>82.318620078794652</v>
      </c>
      <c r="H11" s="85"/>
      <c r="I11" s="15"/>
    </row>
    <row r="12" spans="1:9" ht="15.6" x14ac:dyDescent="0.3">
      <c r="A12" s="52" t="s">
        <v>2</v>
      </c>
      <c r="B12" s="111">
        <f>B13+B15+B20+B23+B26+B29</f>
        <v>256267.97</v>
      </c>
      <c r="C12" s="111">
        <v>103400</v>
      </c>
      <c r="D12" s="111">
        <v>103400</v>
      </c>
      <c r="E12" s="111">
        <f>E13+E15+E20+E23+E26+E29</f>
        <v>332360.31</v>
      </c>
      <c r="F12" s="117">
        <f>IFERROR(E12/B12*100,"-")</f>
        <v>129.69248946717767</v>
      </c>
      <c r="G12" s="117">
        <f>IFERROR(E12/D12*100,"-")</f>
        <v>321.43163442940039</v>
      </c>
      <c r="H12" s="85"/>
      <c r="I12" s="15"/>
    </row>
    <row r="13" spans="1:9" ht="13.8" hidden="1" x14ac:dyDescent="0.3">
      <c r="A13" s="48" t="s">
        <v>3</v>
      </c>
      <c r="B13" s="111">
        <f>B14</f>
        <v>0</v>
      </c>
      <c r="C13" s="111"/>
      <c r="D13" s="111"/>
      <c r="E13" s="111">
        <f t="shared" ref="E13" si="1">E14</f>
        <v>0</v>
      </c>
      <c r="F13" s="117" t="str">
        <f t="shared" ref="F13:F75" si="2">IFERROR(E13/B13*100,"-")</f>
        <v>-</v>
      </c>
      <c r="G13" s="117" t="str">
        <f t="shared" ref="G13:G75" si="3">IFERROR(E13/D13*100,"-")</f>
        <v>-</v>
      </c>
      <c r="H13" s="85"/>
      <c r="I13" s="105"/>
    </row>
    <row r="14" spans="1:9" hidden="1" x14ac:dyDescent="0.25">
      <c r="A14" s="49" t="s">
        <v>4</v>
      </c>
      <c r="B14" s="21">
        <v>0</v>
      </c>
      <c r="C14" s="112"/>
      <c r="D14" s="112"/>
      <c r="E14" s="21">
        <v>0</v>
      </c>
      <c r="F14" s="118" t="str">
        <f t="shared" si="2"/>
        <v>-</v>
      </c>
      <c r="G14" s="117" t="str">
        <f t="shared" si="3"/>
        <v>-</v>
      </c>
      <c r="H14" s="85"/>
    </row>
    <row r="15" spans="1:9" hidden="1" x14ac:dyDescent="0.25">
      <c r="A15" s="48" t="s">
        <v>5</v>
      </c>
      <c r="B15" s="111">
        <f>SUM(B16:B19)</f>
        <v>0</v>
      </c>
      <c r="C15" s="111"/>
      <c r="D15" s="111"/>
      <c r="E15" s="111">
        <f t="shared" ref="E15" si="4">SUM(E16:E19)</f>
        <v>0</v>
      </c>
      <c r="F15" s="117" t="str">
        <f t="shared" si="2"/>
        <v>-</v>
      </c>
      <c r="G15" s="117" t="str">
        <f t="shared" si="3"/>
        <v>-</v>
      </c>
      <c r="H15" s="85"/>
      <c r="I15" s="68"/>
    </row>
    <row r="16" spans="1:9" hidden="1" x14ac:dyDescent="0.25">
      <c r="A16" s="49" t="s">
        <v>6</v>
      </c>
      <c r="B16" s="21">
        <v>0</v>
      </c>
      <c r="C16" s="112"/>
      <c r="D16" s="112"/>
      <c r="E16" s="21">
        <v>0</v>
      </c>
      <c r="F16" s="118" t="str">
        <f t="shared" si="2"/>
        <v>-</v>
      </c>
      <c r="G16" s="117" t="str">
        <f t="shared" si="3"/>
        <v>-</v>
      </c>
      <c r="H16" s="85"/>
    </row>
    <row r="17" spans="1:8" hidden="1" x14ac:dyDescent="0.25">
      <c r="A17" s="49" t="s">
        <v>207</v>
      </c>
      <c r="B17" s="21">
        <v>0</v>
      </c>
      <c r="C17" s="112"/>
      <c r="D17" s="112"/>
      <c r="E17" s="21">
        <v>0</v>
      </c>
      <c r="F17" s="118" t="str">
        <f t="shared" si="2"/>
        <v>-</v>
      </c>
      <c r="G17" s="117" t="str">
        <f t="shared" si="3"/>
        <v>-</v>
      </c>
      <c r="H17" s="85"/>
    </row>
    <row r="18" spans="1:8" hidden="1" x14ac:dyDescent="0.25">
      <c r="A18" s="49" t="s">
        <v>199</v>
      </c>
      <c r="B18" s="21">
        <v>0</v>
      </c>
      <c r="C18" s="112"/>
      <c r="D18" s="112"/>
      <c r="E18" s="21">
        <v>0</v>
      </c>
      <c r="F18" s="118" t="str">
        <f t="shared" si="2"/>
        <v>-</v>
      </c>
      <c r="G18" s="117" t="str">
        <f t="shared" si="3"/>
        <v>-</v>
      </c>
      <c r="H18" s="85"/>
    </row>
    <row r="19" spans="1:8" hidden="1" x14ac:dyDescent="0.25">
      <c r="A19" s="49" t="s">
        <v>200</v>
      </c>
      <c r="B19" s="21">
        <v>0</v>
      </c>
      <c r="C19" s="112"/>
      <c r="D19" s="112"/>
      <c r="E19" s="21">
        <v>0</v>
      </c>
      <c r="F19" s="118" t="str">
        <f t="shared" si="2"/>
        <v>-</v>
      </c>
      <c r="G19" s="117" t="str">
        <f t="shared" si="3"/>
        <v>-</v>
      </c>
      <c r="H19" s="85"/>
    </row>
    <row r="20" spans="1:8" hidden="1" x14ac:dyDescent="0.25">
      <c r="A20" s="48" t="s">
        <v>224</v>
      </c>
      <c r="B20" s="111">
        <f>B21+B22</f>
        <v>0</v>
      </c>
      <c r="C20" s="111"/>
      <c r="D20" s="111"/>
      <c r="E20" s="111">
        <f t="shared" ref="E20" si="5">E21+E22</f>
        <v>0</v>
      </c>
      <c r="F20" s="117" t="str">
        <f t="shared" si="2"/>
        <v>-</v>
      </c>
      <c r="G20" s="117" t="str">
        <f t="shared" si="3"/>
        <v>-</v>
      </c>
      <c r="H20" s="85"/>
    </row>
    <row r="21" spans="1:8" hidden="1" x14ac:dyDescent="0.25">
      <c r="A21" s="49" t="s">
        <v>225</v>
      </c>
      <c r="B21" s="21">
        <v>0</v>
      </c>
      <c r="C21" s="112"/>
      <c r="D21" s="112"/>
      <c r="E21" s="21">
        <v>0</v>
      </c>
      <c r="F21" s="118" t="str">
        <f t="shared" si="2"/>
        <v>-</v>
      </c>
      <c r="G21" s="117" t="str">
        <f t="shared" si="3"/>
        <v>-</v>
      </c>
      <c r="H21" s="85"/>
    </row>
    <row r="22" spans="1:8" hidden="1" x14ac:dyDescent="0.25">
      <c r="A22" s="49" t="s">
        <v>226</v>
      </c>
      <c r="B22" s="21">
        <v>0</v>
      </c>
      <c r="C22" s="112"/>
      <c r="D22" s="112"/>
      <c r="E22" s="21">
        <v>0</v>
      </c>
      <c r="F22" s="118" t="str">
        <f t="shared" si="2"/>
        <v>-</v>
      </c>
      <c r="G22" s="117" t="str">
        <f t="shared" si="3"/>
        <v>-</v>
      </c>
      <c r="H22" s="85"/>
    </row>
    <row r="23" spans="1:8" x14ac:dyDescent="0.25">
      <c r="A23" s="48" t="s">
        <v>304</v>
      </c>
      <c r="B23" s="111">
        <f>B24+B25</f>
        <v>0</v>
      </c>
      <c r="C23" s="111"/>
      <c r="D23" s="111"/>
      <c r="E23" s="111">
        <f t="shared" ref="E23" si="6">E24+E25</f>
        <v>17404.04</v>
      </c>
      <c r="F23" s="117" t="str">
        <f t="shared" si="2"/>
        <v>-</v>
      </c>
      <c r="G23" s="117" t="str">
        <f t="shared" si="3"/>
        <v>-</v>
      </c>
      <c r="H23" s="85"/>
    </row>
    <row r="24" spans="1:8" x14ac:dyDescent="0.25">
      <c r="A24" s="49" t="s">
        <v>305</v>
      </c>
      <c r="B24" s="112">
        <v>0</v>
      </c>
      <c r="C24" s="112"/>
      <c r="D24" s="112"/>
      <c r="E24" s="112">
        <v>17404.04</v>
      </c>
      <c r="F24" s="118" t="str">
        <f t="shared" si="2"/>
        <v>-</v>
      </c>
      <c r="G24" s="117" t="str">
        <f t="shared" si="3"/>
        <v>-</v>
      </c>
      <c r="H24" s="85"/>
    </row>
    <row r="25" spans="1:8" x14ac:dyDescent="0.25">
      <c r="A25" s="49" t="s">
        <v>306</v>
      </c>
      <c r="B25" s="21">
        <v>0</v>
      </c>
      <c r="C25" s="112"/>
      <c r="D25" s="112"/>
      <c r="E25" s="21">
        <v>0</v>
      </c>
      <c r="F25" s="118" t="str">
        <f t="shared" si="2"/>
        <v>-</v>
      </c>
      <c r="G25" s="117" t="str">
        <f t="shared" si="3"/>
        <v>-</v>
      </c>
      <c r="H25" s="85"/>
    </row>
    <row r="26" spans="1:8" x14ac:dyDescent="0.25">
      <c r="A26" s="48" t="s">
        <v>7</v>
      </c>
      <c r="B26" s="111">
        <f>B27+B28</f>
        <v>243655.54</v>
      </c>
      <c r="C26" s="111"/>
      <c r="D26" s="111"/>
      <c r="E26" s="111">
        <f t="shared" ref="E26" si="7">E27+E28</f>
        <v>314956.27</v>
      </c>
      <c r="F26" s="117">
        <f t="shared" si="2"/>
        <v>129.26292174600258</v>
      </c>
      <c r="G26" s="117" t="str">
        <f t="shared" si="3"/>
        <v>-</v>
      </c>
      <c r="H26" s="85"/>
    </row>
    <row r="27" spans="1:8" x14ac:dyDescent="0.25">
      <c r="A27" s="49" t="s">
        <v>8</v>
      </c>
      <c r="B27" s="112">
        <v>243655.54</v>
      </c>
      <c r="C27" s="112"/>
      <c r="D27" s="112"/>
      <c r="E27" s="112">
        <v>314956.27</v>
      </c>
      <c r="F27" s="118">
        <f t="shared" si="2"/>
        <v>129.26292174600258</v>
      </c>
      <c r="G27" s="117" t="str">
        <f t="shared" si="3"/>
        <v>-</v>
      </c>
      <c r="H27" s="85"/>
    </row>
    <row r="28" spans="1:8" x14ac:dyDescent="0.25">
      <c r="A28" s="49" t="s">
        <v>144</v>
      </c>
      <c r="B28" s="21">
        <v>0</v>
      </c>
      <c r="C28" s="112"/>
      <c r="D28" s="112"/>
      <c r="E28" s="21">
        <v>0</v>
      </c>
      <c r="F28" s="118" t="str">
        <f t="shared" si="2"/>
        <v>-</v>
      </c>
      <c r="G28" s="117" t="str">
        <f t="shared" si="3"/>
        <v>-</v>
      </c>
      <c r="H28" s="85"/>
    </row>
    <row r="29" spans="1:8" x14ac:dyDescent="0.25">
      <c r="A29" s="48" t="s">
        <v>253</v>
      </c>
      <c r="B29" s="111">
        <f>B30+B31+B32+B33</f>
        <v>12612.43</v>
      </c>
      <c r="C29" s="111"/>
      <c r="D29" s="111"/>
      <c r="E29" s="111">
        <f t="shared" ref="E29" si="8">E30+E31+E32+E33</f>
        <v>0</v>
      </c>
      <c r="F29" s="118">
        <f t="shared" si="2"/>
        <v>0</v>
      </c>
      <c r="G29" s="117" t="str">
        <f t="shared" si="3"/>
        <v>-</v>
      </c>
      <c r="H29" s="85"/>
    </row>
    <row r="30" spans="1:8" x14ac:dyDescent="0.25">
      <c r="A30" s="49" t="s">
        <v>254</v>
      </c>
      <c r="B30" s="21">
        <v>12612.43</v>
      </c>
      <c r="C30" s="112"/>
      <c r="D30" s="112"/>
      <c r="E30" s="21">
        <v>0</v>
      </c>
      <c r="F30" s="118">
        <f t="shared" si="2"/>
        <v>0</v>
      </c>
      <c r="G30" s="117" t="str">
        <f t="shared" si="3"/>
        <v>-</v>
      </c>
      <c r="H30" s="85"/>
    </row>
    <row r="31" spans="1:8" x14ac:dyDescent="0.25">
      <c r="A31" s="49" t="s">
        <v>255</v>
      </c>
      <c r="B31" s="21">
        <v>0</v>
      </c>
      <c r="C31" s="112"/>
      <c r="D31" s="112"/>
      <c r="E31" s="21">
        <v>0</v>
      </c>
      <c r="F31" s="118" t="str">
        <f t="shared" si="2"/>
        <v>-</v>
      </c>
      <c r="G31" s="117" t="str">
        <f t="shared" si="3"/>
        <v>-</v>
      </c>
      <c r="H31" s="85"/>
    </row>
    <row r="32" spans="1:8" x14ac:dyDescent="0.25">
      <c r="A32" s="49" t="s">
        <v>256</v>
      </c>
      <c r="B32" s="21">
        <v>0</v>
      </c>
      <c r="C32" s="112"/>
      <c r="D32" s="112"/>
      <c r="E32" s="112">
        <v>0</v>
      </c>
      <c r="F32" s="118" t="str">
        <f t="shared" si="2"/>
        <v>-</v>
      </c>
      <c r="G32" s="117" t="str">
        <f t="shared" si="3"/>
        <v>-</v>
      </c>
      <c r="H32" s="85"/>
    </row>
    <row r="33" spans="1:9" x14ac:dyDescent="0.25">
      <c r="A33" s="49" t="s">
        <v>257</v>
      </c>
      <c r="B33" s="21">
        <v>0</v>
      </c>
      <c r="C33" s="112"/>
      <c r="D33" s="112"/>
      <c r="E33" s="21">
        <v>0</v>
      </c>
      <c r="F33" s="118" t="str">
        <f t="shared" si="2"/>
        <v>-</v>
      </c>
      <c r="G33" s="117" t="str">
        <f t="shared" si="3"/>
        <v>-</v>
      </c>
      <c r="H33" s="85"/>
    </row>
    <row r="34" spans="1:9" ht="7.5" customHeight="1" x14ac:dyDescent="0.25">
      <c r="A34" s="49"/>
      <c r="B34" s="112"/>
      <c r="C34" s="112"/>
      <c r="D34" s="112"/>
      <c r="E34" s="112"/>
      <c r="F34" s="118"/>
      <c r="G34" s="117"/>
      <c r="H34" s="85"/>
    </row>
    <row r="35" spans="1:9" x14ac:dyDescent="0.25">
      <c r="A35" s="52" t="s">
        <v>9</v>
      </c>
      <c r="B35" s="111">
        <f>B36</f>
        <v>139.38</v>
      </c>
      <c r="C35" s="111">
        <v>500</v>
      </c>
      <c r="D35" s="111">
        <v>500</v>
      </c>
      <c r="E35" s="111">
        <f t="shared" ref="E35" si="9">E36</f>
        <v>1933.04</v>
      </c>
      <c r="F35" s="117">
        <f>IFERROR(E35/B35*100,"-")</f>
        <v>1386.8847754340652</v>
      </c>
      <c r="G35" s="117">
        <f>IFERROR(E35/D35*100,"-")</f>
        <v>386.60799999999995</v>
      </c>
      <c r="H35" s="85"/>
      <c r="I35" s="68"/>
    </row>
    <row r="36" spans="1:9" x14ac:dyDescent="0.25">
      <c r="A36" s="48" t="s">
        <v>10</v>
      </c>
      <c r="B36" s="111">
        <f>SUM(B37:B40)</f>
        <v>139.38</v>
      </c>
      <c r="C36" s="111"/>
      <c r="D36" s="111"/>
      <c r="E36" s="111">
        <f t="shared" ref="E36" si="10">SUM(E37:E40)</f>
        <v>1933.04</v>
      </c>
      <c r="F36" s="117">
        <f t="shared" si="2"/>
        <v>1386.8847754340652</v>
      </c>
      <c r="G36" s="117" t="str">
        <f t="shared" si="3"/>
        <v>-</v>
      </c>
      <c r="H36" s="85"/>
    </row>
    <row r="37" spans="1:9" x14ac:dyDescent="0.25">
      <c r="A37" s="49" t="s">
        <v>11</v>
      </c>
      <c r="B37" s="112">
        <v>139.38</v>
      </c>
      <c r="C37" s="112"/>
      <c r="D37" s="112"/>
      <c r="E37" s="112">
        <v>1933.04</v>
      </c>
      <c r="F37" s="118">
        <f t="shared" si="2"/>
        <v>1386.8847754340652</v>
      </c>
      <c r="G37" s="117" t="str">
        <f t="shared" si="3"/>
        <v>-</v>
      </c>
      <c r="H37" s="85"/>
    </row>
    <row r="38" spans="1:9" x14ac:dyDescent="0.25">
      <c r="A38" s="49" t="s">
        <v>12</v>
      </c>
      <c r="B38" s="21">
        <v>0</v>
      </c>
      <c r="C38" s="112"/>
      <c r="D38" s="112"/>
      <c r="E38" s="21">
        <v>0</v>
      </c>
      <c r="F38" s="118" t="str">
        <f t="shared" si="2"/>
        <v>-</v>
      </c>
      <c r="G38" s="117" t="str">
        <f t="shared" si="3"/>
        <v>-</v>
      </c>
      <c r="H38" s="85"/>
    </row>
    <row r="39" spans="1:9" x14ac:dyDescent="0.25">
      <c r="A39" s="49" t="s">
        <v>227</v>
      </c>
      <c r="B39" s="21">
        <v>0</v>
      </c>
      <c r="C39" s="112"/>
      <c r="D39" s="112"/>
      <c r="E39" s="21">
        <v>0</v>
      </c>
      <c r="F39" s="118" t="str">
        <f t="shared" si="2"/>
        <v>-</v>
      </c>
      <c r="G39" s="117" t="str">
        <f t="shared" si="3"/>
        <v>-</v>
      </c>
      <c r="H39" s="85"/>
    </row>
    <row r="40" spans="1:9" x14ac:dyDescent="0.25">
      <c r="A40" s="49" t="s">
        <v>201</v>
      </c>
      <c r="B40" s="21">
        <v>0</v>
      </c>
      <c r="C40" s="112"/>
      <c r="D40" s="112"/>
      <c r="E40" s="21">
        <v>0</v>
      </c>
      <c r="F40" s="118" t="str">
        <f t="shared" si="2"/>
        <v>-</v>
      </c>
      <c r="G40" s="117" t="str">
        <f t="shared" si="3"/>
        <v>-</v>
      </c>
      <c r="H40" s="85"/>
    </row>
    <row r="41" spans="1:9" ht="7.5" customHeight="1" x14ac:dyDescent="0.25">
      <c r="A41" s="49"/>
      <c r="B41" s="112"/>
      <c r="C41" s="112"/>
      <c r="D41" s="112"/>
      <c r="E41" s="112"/>
      <c r="F41" s="118"/>
      <c r="G41" s="117"/>
      <c r="H41" s="85"/>
    </row>
    <row r="42" spans="1:9" hidden="1" x14ac:dyDescent="0.25">
      <c r="A42" s="52" t="s">
        <v>13</v>
      </c>
      <c r="B42" s="111">
        <f>B43</f>
        <v>0</v>
      </c>
      <c r="C42" s="111">
        <v>0</v>
      </c>
      <c r="D42" s="111">
        <v>0</v>
      </c>
      <c r="E42" s="111">
        <f t="shared" ref="E42:E43" si="11">E43</f>
        <v>0</v>
      </c>
      <c r="F42" s="117" t="str">
        <f t="shared" si="2"/>
        <v>-</v>
      </c>
      <c r="G42" s="117" t="str">
        <f t="shared" si="3"/>
        <v>-</v>
      </c>
      <c r="H42" s="85"/>
    </row>
    <row r="43" spans="1:9" hidden="1" x14ac:dyDescent="0.25">
      <c r="A43" s="48" t="s">
        <v>14</v>
      </c>
      <c r="B43" s="111">
        <f>B44</f>
        <v>0</v>
      </c>
      <c r="C43" s="111"/>
      <c r="D43" s="111"/>
      <c r="E43" s="111">
        <f t="shared" si="11"/>
        <v>0</v>
      </c>
      <c r="F43" s="117" t="str">
        <f t="shared" si="2"/>
        <v>-</v>
      </c>
      <c r="G43" s="117" t="str">
        <f t="shared" si="3"/>
        <v>-</v>
      </c>
      <c r="H43" s="85"/>
    </row>
    <row r="44" spans="1:9" hidden="1" x14ac:dyDescent="0.25">
      <c r="A44" s="49" t="s">
        <v>15</v>
      </c>
      <c r="B44" s="112">
        <v>0</v>
      </c>
      <c r="C44" s="112"/>
      <c r="D44" s="112"/>
      <c r="E44" s="112">
        <v>0</v>
      </c>
      <c r="F44" s="118" t="str">
        <f t="shared" si="2"/>
        <v>-</v>
      </c>
      <c r="G44" s="117" t="str">
        <f t="shared" si="3"/>
        <v>-</v>
      </c>
      <c r="H44" s="85"/>
    </row>
    <row r="45" spans="1:9" ht="7.5" hidden="1" customHeight="1" x14ac:dyDescent="0.25">
      <c r="A45" s="49"/>
      <c r="B45" s="112"/>
      <c r="C45" s="112"/>
      <c r="D45" s="112"/>
      <c r="E45" s="112"/>
      <c r="F45" s="118"/>
      <c r="G45" s="117"/>
      <c r="H45" s="85"/>
    </row>
    <row r="46" spans="1:9" ht="26.4" hidden="1" x14ac:dyDescent="0.25">
      <c r="A46" s="52" t="s">
        <v>208</v>
      </c>
      <c r="B46" s="111">
        <f>B47+B50</f>
        <v>0</v>
      </c>
      <c r="C46" s="111">
        <v>0</v>
      </c>
      <c r="D46" s="111">
        <v>0</v>
      </c>
      <c r="E46" s="111">
        <f t="shared" ref="E46" si="12">E47+E50</f>
        <v>0</v>
      </c>
      <c r="F46" s="117" t="str">
        <f t="shared" si="2"/>
        <v>-</v>
      </c>
      <c r="G46" s="117" t="str">
        <f t="shared" si="3"/>
        <v>-</v>
      </c>
      <c r="H46" s="85"/>
    </row>
    <row r="47" spans="1:9" hidden="1" x14ac:dyDescent="0.25">
      <c r="A47" s="48" t="s">
        <v>16</v>
      </c>
      <c r="B47" s="111">
        <f>B48+B49</f>
        <v>0</v>
      </c>
      <c r="C47" s="111"/>
      <c r="D47" s="111"/>
      <c r="E47" s="111">
        <f t="shared" ref="E47" si="13">E48+E49</f>
        <v>0</v>
      </c>
      <c r="F47" s="117" t="str">
        <f t="shared" si="2"/>
        <v>-</v>
      </c>
      <c r="G47" s="117" t="str">
        <f t="shared" si="3"/>
        <v>-</v>
      </c>
      <c r="H47" s="85"/>
    </row>
    <row r="48" spans="1:9" hidden="1" x14ac:dyDescent="0.25">
      <c r="A48" s="49" t="s">
        <v>228</v>
      </c>
      <c r="B48" s="21">
        <v>0</v>
      </c>
      <c r="C48" s="111"/>
      <c r="D48" s="111"/>
      <c r="E48" s="21">
        <v>0</v>
      </c>
      <c r="F48" s="117" t="str">
        <f t="shared" si="2"/>
        <v>-</v>
      </c>
      <c r="G48" s="117" t="str">
        <f t="shared" si="3"/>
        <v>-</v>
      </c>
      <c r="H48" s="85"/>
    </row>
    <row r="49" spans="1:9" hidden="1" x14ac:dyDescent="0.25">
      <c r="A49" s="49" t="s">
        <v>17</v>
      </c>
      <c r="B49" s="21">
        <v>0</v>
      </c>
      <c r="C49" s="112"/>
      <c r="D49" s="112"/>
      <c r="E49" s="112">
        <v>0</v>
      </c>
      <c r="F49" s="118" t="str">
        <f t="shared" si="2"/>
        <v>-</v>
      </c>
      <c r="G49" s="117" t="str">
        <f t="shared" si="3"/>
        <v>-</v>
      </c>
      <c r="H49" s="85"/>
    </row>
    <row r="50" spans="1:9" ht="26.4" hidden="1" x14ac:dyDescent="0.25">
      <c r="A50" s="48" t="s">
        <v>209</v>
      </c>
      <c r="B50" s="111">
        <f>B51+B52</f>
        <v>0</v>
      </c>
      <c r="C50" s="111"/>
      <c r="D50" s="111"/>
      <c r="E50" s="111">
        <f t="shared" ref="E50" si="14">E51+E52</f>
        <v>0</v>
      </c>
      <c r="F50" s="117" t="str">
        <f t="shared" si="2"/>
        <v>-</v>
      </c>
      <c r="G50" s="117" t="str">
        <f t="shared" si="3"/>
        <v>-</v>
      </c>
      <c r="H50" s="85"/>
    </row>
    <row r="51" spans="1:9" hidden="1" x14ac:dyDescent="0.25">
      <c r="A51" s="49" t="s">
        <v>194</v>
      </c>
      <c r="B51" s="112">
        <v>0</v>
      </c>
      <c r="C51" s="112"/>
      <c r="D51" s="112"/>
      <c r="E51" s="21">
        <v>0</v>
      </c>
      <c r="F51" s="118" t="str">
        <f t="shared" si="2"/>
        <v>-</v>
      </c>
      <c r="G51" s="117" t="str">
        <f t="shared" si="3"/>
        <v>-</v>
      </c>
      <c r="H51" s="85"/>
    </row>
    <row r="52" spans="1:9" hidden="1" x14ac:dyDescent="0.25">
      <c r="A52" s="49" t="s">
        <v>210</v>
      </c>
      <c r="B52" s="21">
        <v>0</v>
      </c>
      <c r="C52" s="112"/>
      <c r="D52" s="112"/>
      <c r="E52" s="21">
        <v>0</v>
      </c>
      <c r="F52" s="118" t="str">
        <f t="shared" si="2"/>
        <v>-</v>
      </c>
      <c r="G52" s="117" t="str">
        <f t="shared" si="3"/>
        <v>-</v>
      </c>
      <c r="H52" s="85"/>
    </row>
    <row r="53" spans="1:9" hidden="1" x14ac:dyDescent="0.25">
      <c r="A53" s="49"/>
      <c r="B53" s="112"/>
      <c r="C53" s="112"/>
      <c r="D53" s="112"/>
      <c r="E53" s="112"/>
      <c r="F53" s="118"/>
      <c r="G53" s="117"/>
      <c r="H53" s="85"/>
    </row>
    <row r="54" spans="1:9" x14ac:dyDescent="0.25">
      <c r="A54" s="52" t="s">
        <v>229</v>
      </c>
      <c r="B54" s="113">
        <f>B55+B60</f>
        <v>146395.26999999999</v>
      </c>
      <c r="C54" s="111">
        <v>654781</v>
      </c>
      <c r="D54" s="111">
        <v>654781</v>
      </c>
      <c r="E54" s="113">
        <f t="shared" ref="E54" si="15">E55+E60</f>
        <v>290242.38</v>
      </c>
      <c r="F54" s="117">
        <f t="shared" si="2"/>
        <v>198.25939731522749</v>
      </c>
      <c r="G54" s="117">
        <f>IFERROR(E54/D54*100,"-")</f>
        <v>44.326634401425821</v>
      </c>
      <c r="H54" s="85"/>
      <c r="I54" s="68"/>
    </row>
    <row r="55" spans="1:9" x14ac:dyDescent="0.25">
      <c r="A55" s="48" t="s">
        <v>250</v>
      </c>
      <c r="B55" s="111">
        <f>B56+B57+B58</f>
        <v>146395.26999999999</v>
      </c>
      <c r="C55" s="111"/>
      <c r="D55" s="111"/>
      <c r="E55" s="111">
        <f t="shared" ref="E55" si="16">E56+E57+E58</f>
        <v>290242.38</v>
      </c>
      <c r="F55" s="117">
        <f t="shared" si="2"/>
        <v>198.25939731522749</v>
      </c>
      <c r="G55" s="117" t="str">
        <f t="shared" si="3"/>
        <v>-</v>
      </c>
      <c r="H55" s="85"/>
    </row>
    <row r="56" spans="1:9" x14ac:dyDescent="0.25">
      <c r="A56" s="49" t="s">
        <v>251</v>
      </c>
      <c r="B56" s="112">
        <v>146380.15</v>
      </c>
      <c r="C56" s="111"/>
      <c r="D56" s="111"/>
      <c r="E56" s="112">
        <v>289832.02</v>
      </c>
      <c r="F56" s="118">
        <f t="shared" si="2"/>
        <v>197.9995375055976</v>
      </c>
      <c r="G56" s="117" t="str">
        <f t="shared" si="3"/>
        <v>-</v>
      </c>
      <c r="H56" s="85"/>
    </row>
    <row r="57" spans="1:9" x14ac:dyDescent="0.25">
      <c r="A57" s="49" t="s">
        <v>308</v>
      </c>
      <c r="B57" s="21">
        <v>15.12</v>
      </c>
      <c r="C57" s="111"/>
      <c r="D57" s="111"/>
      <c r="E57" s="21">
        <v>410.36</v>
      </c>
      <c r="F57" s="118">
        <f t="shared" si="2"/>
        <v>2714.0211640211642</v>
      </c>
      <c r="G57" s="117" t="str">
        <f t="shared" si="3"/>
        <v>-</v>
      </c>
      <c r="H57" s="85"/>
    </row>
    <row r="58" spans="1:9" x14ac:dyDescent="0.25">
      <c r="A58" s="49" t="s">
        <v>252</v>
      </c>
      <c r="B58" s="21">
        <v>0</v>
      </c>
      <c r="C58" s="111"/>
      <c r="D58" s="111"/>
      <c r="E58" s="21">
        <v>0</v>
      </c>
      <c r="F58" s="118" t="str">
        <f t="shared" si="2"/>
        <v>-</v>
      </c>
      <c r="G58" s="117" t="str">
        <f t="shared" si="3"/>
        <v>-</v>
      </c>
      <c r="H58" s="85"/>
    </row>
    <row r="59" spans="1:9" x14ac:dyDescent="0.25">
      <c r="A59" s="49"/>
      <c r="B59" s="111"/>
      <c r="C59" s="111"/>
      <c r="D59" s="111"/>
      <c r="E59" s="111"/>
      <c r="F59" s="118"/>
      <c r="G59" s="117"/>
      <c r="H59" s="85"/>
    </row>
    <row r="60" spans="1:9" hidden="1" x14ac:dyDescent="0.25">
      <c r="A60" s="48" t="s">
        <v>230</v>
      </c>
      <c r="B60" s="111">
        <f>B61</f>
        <v>0</v>
      </c>
      <c r="C60" s="111"/>
      <c r="D60" s="111"/>
      <c r="E60" s="111">
        <f t="shared" ref="E60" si="17">E61</f>
        <v>0</v>
      </c>
      <c r="F60" s="118" t="str">
        <f t="shared" si="2"/>
        <v>-</v>
      </c>
      <c r="G60" s="117" t="str">
        <f t="shared" si="3"/>
        <v>-</v>
      </c>
      <c r="H60" s="85"/>
    </row>
    <row r="61" spans="1:9" hidden="1" x14ac:dyDescent="0.25">
      <c r="A61" s="49" t="s">
        <v>231</v>
      </c>
      <c r="B61" s="21">
        <v>0</v>
      </c>
      <c r="C61" s="112"/>
      <c r="D61" s="112"/>
      <c r="E61" s="21">
        <v>0</v>
      </c>
      <c r="F61" s="118" t="str">
        <f t="shared" si="2"/>
        <v>-</v>
      </c>
      <c r="G61" s="117" t="str">
        <f t="shared" si="3"/>
        <v>-</v>
      </c>
      <c r="H61" s="85"/>
    </row>
    <row r="62" spans="1:9" hidden="1" x14ac:dyDescent="0.25">
      <c r="A62" s="49"/>
      <c r="B62" s="112"/>
      <c r="C62" s="112"/>
      <c r="D62" s="112"/>
      <c r="E62" s="112"/>
      <c r="F62" s="118"/>
      <c r="G62" s="117"/>
      <c r="H62" s="85"/>
    </row>
    <row r="63" spans="1:9" hidden="1" x14ac:dyDescent="0.25">
      <c r="A63" s="52" t="s">
        <v>211</v>
      </c>
      <c r="B63" s="111">
        <f>B64</f>
        <v>0</v>
      </c>
      <c r="C63" s="107">
        <v>0</v>
      </c>
      <c r="D63" s="107">
        <v>0</v>
      </c>
      <c r="E63" s="111">
        <f t="shared" ref="E63:E64" si="18">E64</f>
        <v>0</v>
      </c>
      <c r="F63" s="117" t="str">
        <f t="shared" si="2"/>
        <v>-</v>
      </c>
      <c r="G63" s="117" t="str">
        <f t="shared" si="3"/>
        <v>-</v>
      </c>
      <c r="H63" s="85"/>
    </row>
    <row r="64" spans="1:9" hidden="1" x14ac:dyDescent="0.25">
      <c r="A64" s="48" t="s">
        <v>232</v>
      </c>
      <c r="B64" s="111">
        <f>B65</f>
        <v>0</v>
      </c>
      <c r="C64" s="111"/>
      <c r="D64" s="111"/>
      <c r="E64" s="111">
        <f t="shared" si="18"/>
        <v>0</v>
      </c>
      <c r="F64" s="117" t="str">
        <f t="shared" si="2"/>
        <v>-</v>
      </c>
      <c r="G64" s="117" t="str">
        <f t="shared" si="3"/>
        <v>-</v>
      </c>
      <c r="H64" s="85"/>
    </row>
    <row r="65" spans="1:8" hidden="1" x14ac:dyDescent="0.25">
      <c r="A65" s="49" t="s">
        <v>233</v>
      </c>
      <c r="B65" s="21">
        <v>0</v>
      </c>
      <c r="C65" s="112"/>
      <c r="D65" s="112"/>
      <c r="E65" s="21">
        <v>0</v>
      </c>
      <c r="F65" s="118" t="str">
        <f t="shared" si="2"/>
        <v>-</v>
      </c>
      <c r="G65" s="117" t="str">
        <f t="shared" si="3"/>
        <v>-</v>
      </c>
      <c r="H65" s="85"/>
    </row>
    <row r="66" spans="1:8" hidden="1" x14ac:dyDescent="0.25">
      <c r="A66" s="49"/>
      <c r="B66" s="112"/>
      <c r="C66" s="112"/>
      <c r="D66" s="112"/>
      <c r="E66" s="112"/>
      <c r="F66" s="118"/>
      <c r="G66" s="117"/>
      <c r="H66" s="85"/>
    </row>
    <row r="67" spans="1:8" hidden="1" x14ac:dyDescent="0.25">
      <c r="A67" s="49"/>
      <c r="B67" s="112"/>
      <c r="C67" s="112"/>
      <c r="D67" s="112"/>
      <c r="E67" s="112"/>
      <c r="F67" s="118"/>
      <c r="G67" s="117"/>
      <c r="H67" s="85"/>
    </row>
    <row r="68" spans="1:8" hidden="1" x14ac:dyDescent="0.25">
      <c r="A68" s="49"/>
      <c r="B68" s="112"/>
      <c r="C68" s="112"/>
      <c r="D68" s="112"/>
      <c r="E68" s="112"/>
      <c r="F68" s="118"/>
      <c r="G68" s="117"/>
      <c r="H68" s="85"/>
    </row>
    <row r="69" spans="1:8" x14ac:dyDescent="0.25">
      <c r="A69" s="7" t="s">
        <v>18</v>
      </c>
      <c r="B69" s="110">
        <f>B70</f>
        <v>0</v>
      </c>
      <c r="C69" s="110">
        <f t="shared" ref="C69:E71" si="19">C70</f>
        <v>0</v>
      </c>
      <c r="D69" s="110">
        <f t="shared" si="19"/>
        <v>0</v>
      </c>
      <c r="E69" s="110">
        <f t="shared" si="19"/>
        <v>0</v>
      </c>
      <c r="F69" s="116" t="str">
        <f t="shared" si="2"/>
        <v>-</v>
      </c>
      <c r="G69" s="116" t="str">
        <f t="shared" si="3"/>
        <v>-</v>
      </c>
      <c r="H69" s="85"/>
    </row>
    <row r="70" spans="1:8" x14ac:dyDescent="0.25">
      <c r="A70" s="52" t="s">
        <v>202</v>
      </c>
      <c r="B70" s="111">
        <f>B71</f>
        <v>0</v>
      </c>
      <c r="C70" s="111">
        <v>0</v>
      </c>
      <c r="D70" s="111">
        <v>0</v>
      </c>
      <c r="E70" s="111">
        <f t="shared" si="19"/>
        <v>0</v>
      </c>
      <c r="F70" s="117" t="str">
        <f t="shared" si="2"/>
        <v>-</v>
      </c>
      <c r="G70" s="117" t="str">
        <f t="shared" si="3"/>
        <v>-</v>
      </c>
      <c r="H70" s="85"/>
    </row>
    <row r="71" spans="1:8" hidden="1" x14ac:dyDescent="0.25">
      <c r="A71" s="48" t="s">
        <v>234</v>
      </c>
      <c r="B71" s="111">
        <f>B72</f>
        <v>0</v>
      </c>
      <c r="C71" s="111"/>
      <c r="D71" s="111"/>
      <c r="E71" s="111">
        <f t="shared" si="19"/>
        <v>0</v>
      </c>
      <c r="F71" s="117" t="str">
        <f t="shared" si="2"/>
        <v>-</v>
      </c>
      <c r="G71" s="117" t="str">
        <f t="shared" si="3"/>
        <v>-</v>
      </c>
      <c r="H71" s="85"/>
    </row>
    <row r="72" spans="1:8" hidden="1" x14ac:dyDescent="0.25">
      <c r="A72" s="49" t="s">
        <v>235</v>
      </c>
      <c r="B72" s="21">
        <v>0</v>
      </c>
      <c r="C72" s="111"/>
      <c r="D72" s="111"/>
      <c r="E72" s="21">
        <v>0</v>
      </c>
      <c r="F72" s="117" t="str">
        <f t="shared" si="2"/>
        <v>-</v>
      </c>
      <c r="G72" s="117" t="str">
        <f t="shared" si="3"/>
        <v>-</v>
      </c>
      <c r="H72" s="85"/>
    </row>
    <row r="73" spans="1:8" hidden="1" x14ac:dyDescent="0.25">
      <c r="A73" s="48" t="s">
        <v>203</v>
      </c>
      <c r="B73" s="111">
        <f>SUM(B74:B76)</f>
        <v>0</v>
      </c>
      <c r="C73" s="111"/>
      <c r="D73" s="111"/>
      <c r="E73" s="111">
        <f t="shared" ref="E73" si="20">SUM(E74:E76)</f>
        <v>0</v>
      </c>
      <c r="F73" s="117" t="str">
        <f t="shared" si="2"/>
        <v>-</v>
      </c>
      <c r="G73" s="117" t="str">
        <f t="shared" si="3"/>
        <v>-</v>
      </c>
      <c r="H73" s="85"/>
    </row>
    <row r="74" spans="1:8" hidden="1" x14ac:dyDescent="0.25">
      <c r="A74" s="49" t="s">
        <v>204</v>
      </c>
      <c r="B74" s="21">
        <v>0</v>
      </c>
      <c r="C74" s="112"/>
      <c r="D74" s="112"/>
      <c r="E74" s="21">
        <v>0</v>
      </c>
      <c r="F74" s="118" t="str">
        <f t="shared" si="2"/>
        <v>-</v>
      </c>
      <c r="G74" s="117" t="str">
        <f t="shared" si="3"/>
        <v>-</v>
      </c>
      <c r="H74" s="85"/>
    </row>
    <row r="75" spans="1:8" hidden="1" x14ac:dyDescent="0.25">
      <c r="A75" s="49" t="s">
        <v>205</v>
      </c>
      <c r="B75" s="21">
        <v>0</v>
      </c>
      <c r="C75" s="112"/>
      <c r="D75" s="112"/>
      <c r="E75" s="21">
        <v>0</v>
      </c>
      <c r="F75" s="118" t="str">
        <f t="shared" si="2"/>
        <v>-</v>
      </c>
      <c r="G75" s="117" t="str">
        <f t="shared" si="3"/>
        <v>-</v>
      </c>
      <c r="H75" s="85"/>
    </row>
    <row r="76" spans="1:8" hidden="1" x14ac:dyDescent="0.25">
      <c r="A76" s="49" t="s">
        <v>307</v>
      </c>
      <c r="B76" s="21">
        <v>0</v>
      </c>
      <c r="C76" s="112"/>
      <c r="D76" s="112"/>
      <c r="E76" s="21">
        <v>0</v>
      </c>
      <c r="F76" s="118" t="str">
        <f t="shared" ref="F76:F81" si="21">IFERROR(E76/B76*100,"-")</f>
        <v>-</v>
      </c>
      <c r="G76" s="117" t="str">
        <f t="shared" ref="G76:G81" si="22">IFERROR(E76/D76*100,"-")</f>
        <v>-</v>
      </c>
      <c r="H76" s="85"/>
    </row>
    <row r="77" spans="1:8" hidden="1" x14ac:dyDescent="0.25">
      <c r="A77" s="48" t="s">
        <v>236</v>
      </c>
      <c r="B77" s="111">
        <f>B78</f>
        <v>0</v>
      </c>
      <c r="C77" s="111"/>
      <c r="D77" s="111"/>
      <c r="E77" s="111">
        <f t="shared" ref="E77" si="23">E78</f>
        <v>0</v>
      </c>
      <c r="F77" s="118" t="str">
        <f t="shared" si="21"/>
        <v>-</v>
      </c>
      <c r="G77" s="117" t="str">
        <f t="shared" si="22"/>
        <v>-</v>
      </c>
      <c r="H77" s="85"/>
    </row>
    <row r="78" spans="1:8" hidden="1" x14ac:dyDescent="0.25">
      <c r="A78" s="49" t="s">
        <v>237</v>
      </c>
      <c r="B78" s="21">
        <v>0</v>
      </c>
      <c r="C78" s="112"/>
      <c r="D78" s="112"/>
      <c r="E78" s="21">
        <v>0</v>
      </c>
      <c r="F78" s="118" t="str">
        <f t="shared" si="21"/>
        <v>-</v>
      </c>
      <c r="G78" s="117" t="str">
        <f t="shared" si="22"/>
        <v>-</v>
      </c>
      <c r="H78" s="85"/>
    </row>
    <row r="79" spans="1:8" hidden="1" x14ac:dyDescent="0.25">
      <c r="A79" s="49"/>
      <c r="B79" s="112"/>
      <c r="C79" s="112"/>
      <c r="D79" s="112"/>
      <c r="E79" s="112"/>
      <c r="F79" s="118"/>
      <c r="G79" s="117"/>
      <c r="H79" s="85"/>
    </row>
    <row r="80" spans="1:8" x14ac:dyDescent="0.25">
      <c r="A80" s="49"/>
      <c r="B80" s="112"/>
      <c r="C80" s="112"/>
      <c r="D80" s="112"/>
      <c r="E80" s="112"/>
      <c r="F80" s="118"/>
      <c r="G80" s="118"/>
      <c r="H80" s="85"/>
    </row>
    <row r="81" spans="1:8" x14ac:dyDescent="0.25">
      <c r="A81" s="58" t="s">
        <v>19</v>
      </c>
      <c r="B81" s="114">
        <f>B11+B69</f>
        <v>402802.62</v>
      </c>
      <c r="C81" s="114">
        <f t="shared" ref="C81:E81" si="24">C11+C69</f>
        <v>758681</v>
      </c>
      <c r="D81" s="114">
        <f t="shared" si="24"/>
        <v>758681</v>
      </c>
      <c r="E81" s="114">
        <f t="shared" si="24"/>
        <v>624535.73</v>
      </c>
      <c r="F81" s="100">
        <f t="shared" si="21"/>
        <v>155.0475838513662</v>
      </c>
      <c r="G81" s="100">
        <f t="shared" si="22"/>
        <v>82.318620078794652</v>
      </c>
      <c r="H81" s="85"/>
    </row>
    <row r="82" spans="1:8" x14ac:dyDescent="0.25">
      <c r="A82" s="52"/>
      <c r="B82" s="115"/>
      <c r="C82" s="115"/>
      <c r="D82" s="115"/>
      <c r="E82" s="115"/>
      <c r="F82" s="119"/>
      <c r="G82" s="120"/>
      <c r="H82" s="85"/>
    </row>
    <row r="83" spans="1:8" x14ac:dyDescent="0.25">
      <c r="A83" s="52"/>
      <c r="B83" s="115"/>
      <c r="C83" s="115"/>
      <c r="D83" s="115"/>
      <c r="E83" s="115"/>
      <c r="F83" s="119"/>
      <c r="G83" s="120"/>
      <c r="H83" s="85"/>
    </row>
    <row r="84" spans="1:8" x14ac:dyDescent="0.25">
      <c r="A84" s="52"/>
      <c r="B84" s="115"/>
      <c r="C84" s="115"/>
      <c r="D84" s="115"/>
      <c r="E84" s="115"/>
      <c r="F84" s="119"/>
      <c r="G84" s="120"/>
      <c r="H84" s="85"/>
    </row>
    <row r="85" spans="1:8" x14ac:dyDescent="0.25">
      <c r="A85" s="52"/>
      <c r="B85" s="115"/>
      <c r="C85" s="115"/>
      <c r="D85" s="115"/>
      <c r="E85" s="115"/>
      <c r="F85" s="119"/>
      <c r="G85" s="120"/>
      <c r="H85" s="85"/>
    </row>
    <row r="86" spans="1:8" x14ac:dyDescent="0.25">
      <c r="A86" s="52"/>
      <c r="B86" s="115"/>
      <c r="C86" s="115"/>
      <c r="D86" s="115"/>
      <c r="E86" s="115"/>
      <c r="F86" s="119"/>
      <c r="G86" s="120"/>
      <c r="H86" s="85"/>
    </row>
    <row r="87" spans="1:8" hidden="1" x14ac:dyDescent="0.25">
      <c r="A87" s="52"/>
      <c r="B87" s="115"/>
      <c r="C87" s="115"/>
      <c r="D87" s="115"/>
      <c r="E87" s="115"/>
      <c r="F87" s="119"/>
      <c r="G87" s="120"/>
      <c r="H87" s="85"/>
    </row>
    <row r="88" spans="1:8" hidden="1" x14ac:dyDescent="0.25">
      <c r="A88" s="52"/>
      <c r="B88" s="115"/>
      <c r="C88" s="115"/>
      <c r="D88" s="115"/>
      <c r="E88" s="115"/>
      <c r="F88" s="119"/>
      <c r="G88" s="120"/>
      <c r="H88" s="85"/>
    </row>
    <row r="89" spans="1:8" hidden="1" x14ac:dyDescent="0.25">
      <c r="A89" s="52"/>
      <c r="B89" s="115"/>
      <c r="C89" s="115"/>
      <c r="D89" s="115"/>
      <c r="E89" s="115"/>
      <c r="F89" s="119"/>
      <c r="G89" s="120"/>
      <c r="H89" s="85"/>
    </row>
    <row r="90" spans="1:8" hidden="1" x14ac:dyDescent="0.25">
      <c r="A90" s="52"/>
      <c r="B90" s="115"/>
      <c r="C90" s="115"/>
      <c r="D90" s="115"/>
      <c r="E90" s="115"/>
      <c r="F90" s="119"/>
      <c r="G90" s="120"/>
      <c r="H90" s="85"/>
    </row>
    <row r="91" spans="1:8" hidden="1" x14ac:dyDescent="0.25">
      <c r="A91" s="52"/>
      <c r="B91" s="115"/>
      <c r="C91" s="115"/>
      <c r="D91" s="115"/>
      <c r="E91" s="115"/>
      <c r="F91" s="119"/>
      <c r="G91" s="120"/>
      <c r="H91" s="85"/>
    </row>
    <row r="92" spans="1:8" hidden="1" x14ac:dyDescent="0.25">
      <c r="A92" s="52"/>
      <c r="B92" s="115"/>
      <c r="C92" s="115"/>
      <c r="D92" s="115"/>
      <c r="E92" s="115"/>
      <c r="F92" s="119"/>
      <c r="G92" s="120"/>
      <c r="H92" s="85"/>
    </row>
    <row r="93" spans="1:8" hidden="1" x14ac:dyDescent="0.25">
      <c r="A93" s="52"/>
      <c r="B93" s="115"/>
      <c r="C93" s="115"/>
      <c r="D93" s="115"/>
      <c r="E93" s="115"/>
      <c r="F93" s="119"/>
      <c r="G93" s="120"/>
      <c r="H93" s="85"/>
    </row>
    <row r="94" spans="1:8" hidden="1" x14ac:dyDescent="0.25">
      <c r="A94" s="52"/>
      <c r="B94" s="115"/>
      <c r="C94" s="115"/>
      <c r="D94" s="115"/>
      <c r="E94" s="115"/>
      <c r="F94" s="119"/>
      <c r="G94" s="120"/>
      <c r="H94" s="85"/>
    </row>
    <row r="95" spans="1:8" hidden="1" x14ac:dyDescent="0.25">
      <c r="A95" s="52"/>
      <c r="B95" s="115"/>
      <c r="C95" s="115"/>
      <c r="D95" s="115"/>
      <c r="E95" s="115"/>
      <c r="F95" s="119"/>
      <c r="G95" s="120"/>
      <c r="H95" s="85"/>
    </row>
    <row r="96" spans="1:8" x14ac:dyDescent="0.25">
      <c r="A96" s="7" t="s">
        <v>20</v>
      </c>
      <c r="B96" s="110">
        <f>B97+B110+B144+B154+B158+B163</f>
        <v>383072.87</v>
      </c>
      <c r="C96" s="110">
        <f t="shared" ref="C96:E96" si="25">C97+C110+C144+C154+C158+C163</f>
        <v>747326</v>
      </c>
      <c r="D96" s="110">
        <f t="shared" si="25"/>
        <v>747326</v>
      </c>
      <c r="E96" s="110">
        <f t="shared" si="25"/>
        <v>371608.97</v>
      </c>
      <c r="F96" s="116">
        <f t="shared" ref="F96:F159" si="26">IFERROR(E96/B96*100,"-")</f>
        <v>97.007383999811836</v>
      </c>
      <c r="G96" s="116">
        <f t="shared" ref="G96:G159" si="27">IFERROR(E96/D96*100,"-")</f>
        <v>49.725149399325055</v>
      </c>
      <c r="H96" s="85"/>
    </row>
    <row r="97" spans="1:8" s="5" customFormat="1" x14ac:dyDescent="0.25">
      <c r="A97" s="52" t="s">
        <v>21</v>
      </c>
      <c r="B97" s="111">
        <f>B98+B103+B105</f>
        <v>301259.46999999997</v>
      </c>
      <c r="C97" s="111">
        <v>523107</v>
      </c>
      <c r="D97" s="111">
        <v>523107</v>
      </c>
      <c r="E97" s="111">
        <f t="shared" ref="E97" si="28">E98+E103+E105</f>
        <v>310730.68</v>
      </c>
      <c r="F97" s="117">
        <f t="shared" si="26"/>
        <v>103.14387129473475</v>
      </c>
      <c r="G97" s="117">
        <f t="shared" si="27"/>
        <v>59.400979149581246</v>
      </c>
      <c r="H97" s="85"/>
    </row>
    <row r="98" spans="1:8" s="5" customFormat="1" x14ac:dyDescent="0.25">
      <c r="A98" s="48" t="s">
        <v>22</v>
      </c>
      <c r="B98" s="111">
        <f>SUM(B99:B102)</f>
        <v>256552.28</v>
      </c>
      <c r="C98" s="111"/>
      <c r="D98" s="111"/>
      <c r="E98" s="111">
        <f t="shared" ref="E98" si="29">SUM(E99:E102)</f>
        <v>258998.39999999999</v>
      </c>
      <c r="F98" s="117">
        <f t="shared" si="26"/>
        <v>100.95345868686101</v>
      </c>
      <c r="G98" s="117" t="str">
        <f t="shared" si="27"/>
        <v>-</v>
      </c>
      <c r="H98" s="85"/>
    </row>
    <row r="99" spans="1:8" s="5" customFormat="1" x14ac:dyDescent="0.25">
      <c r="A99" s="49" t="s">
        <v>23</v>
      </c>
      <c r="B99" s="112">
        <v>256552.28</v>
      </c>
      <c r="C99" s="112"/>
      <c r="D99" s="112"/>
      <c r="E99" s="112">
        <v>258998.39999999999</v>
      </c>
      <c r="F99" s="118">
        <f t="shared" si="26"/>
        <v>100.95345868686101</v>
      </c>
      <c r="G99" s="117" t="str">
        <f t="shared" si="27"/>
        <v>-</v>
      </c>
      <c r="H99" s="85"/>
    </row>
    <row r="100" spans="1:8" s="5" customFormat="1" x14ac:dyDescent="0.25">
      <c r="A100" s="49" t="s">
        <v>238</v>
      </c>
      <c r="B100" s="21">
        <v>0</v>
      </c>
      <c r="C100" s="112"/>
      <c r="D100" s="112"/>
      <c r="E100" s="21">
        <v>0</v>
      </c>
      <c r="F100" s="118" t="str">
        <f t="shared" si="26"/>
        <v>-</v>
      </c>
      <c r="G100" s="117" t="str">
        <f t="shared" si="27"/>
        <v>-</v>
      </c>
      <c r="H100" s="85"/>
    </row>
    <row r="101" spans="1:8" x14ac:dyDescent="0.25">
      <c r="A101" s="49" t="s">
        <v>145</v>
      </c>
      <c r="B101" s="112">
        <v>0</v>
      </c>
      <c r="C101" s="112"/>
      <c r="D101" s="112"/>
      <c r="E101" s="112">
        <v>0</v>
      </c>
      <c r="F101" s="118" t="str">
        <f t="shared" si="26"/>
        <v>-</v>
      </c>
      <c r="G101" s="117" t="str">
        <f t="shared" si="27"/>
        <v>-</v>
      </c>
      <c r="H101" s="85"/>
    </row>
    <row r="102" spans="1:8" x14ac:dyDescent="0.25">
      <c r="A102" s="49" t="s">
        <v>239</v>
      </c>
      <c r="B102" s="112">
        <v>0</v>
      </c>
      <c r="C102" s="112"/>
      <c r="D102" s="112"/>
      <c r="E102" s="112">
        <v>0</v>
      </c>
      <c r="F102" s="118" t="str">
        <f t="shared" si="26"/>
        <v>-</v>
      </c>
      <c r="G102" s="117" t="str">
        <f t="shared" si="27"/>
        <v>-</v>
      </c>
      <c r="H102" s="85"/>
    </row>
    <row r="103" spans="1:8" x14ac:dyDescent="0.25">
      <c r="A103" s="48" t="s">
        <v>24</v>
      </c>
      <c r="B103" s="111">
        <f>B104</f>
        <v>6165.89</v>
      </c>
      <c r="C103" s="111"/>
      <c r="D103" s="111"/>
      <c r="E103" s="111">
        <f t="shared" ref="E103" si="30">E104</f>
        <v>13035.96</v>
      </c>
      <c r="F103" s="117">
        <f t="shared" si="26"/>
        <v>211.42057351006906</v>
      </c>
      <c r="G103" s="117" t="str">
        <f t="shared" si="27"/>
        <v>-</v>
      </c>
      <c r="H103" s="85"/>
    </row>
    <row r="104" spans="1:8" x14ac:dyDescent="0.25">
      <c r="A104" s="49" t="s">
        <v>25</v>
      </c>
      <c r="B104" s="112">
        <v>6165.89</v>
      </c>
      <c r="C104" s="112"/>
      <c r="D104" s="112"/>
      <c r="E104" s="112">
        <v>13035.96</v>
      </c>
      <c r="F104" s="118">
        <f t="shared" si="26"/>
        <v>211.42057351006906</v>
      </c>
      <c r="G104" s="117" t="str">
        <f t="shared" si="27"/>
        <v>-</v>
      </c>
      <c r="H104" s="85"/>
    </row>
    <row r="105" spans="1:8" x14ac:dyDescent="0.25">
      <c r="A105" s="48" t="s">
        <v>26</v>
      </c>
      <c r="B105" s="111">
        <f>SUM(B106:B108)</f>
        <v>38541.300000000003</v>
      </c>
      <c r="C105" s="111"/>
      <c r="D105" s="111"/>
      <c r="E105" s="111">
        <f t="shared" ref="E105" si="31">SUM(E106:E108)</f>
        <v>38696.32</v>
      </c>
      <c r="F105" s="117">
        <f t="shared" si="26"/>
        <v>100.40221788055929</v>
      </c>
      <c r="G105" s="117" t="str">
        <f t="shared" si="27"/>
        <v>-</v>
      </c>
      <c r="H105" s="85"/>
    </row>
    <row r="106" spans="1:8" x14ac:dyDescent="0.25">
      <c r="A106" s="49" t="s">
        <v>146</v>
      </c>
      <c r="B106" s="21">
        <v>0</v>
      </c>
      <c r="C106" s="112"/>
      <c r="D106" s="112"/>
      <c r="E106" s="21">
        <v>0</v>
      </c>
      <c r="F106" s="118" t="str">
        <f t="shared" si="26"/>
        <v>-</v>
      </c>
      <c r="G106" s="117" t="str">
        <f t="shared" si="27"/>
        <v>-</v>
      </c>
      <c r="H106" s="85"/>
    </row>
    <row r="107" spans="1:8" x14ac:dyDescent="0.25">
      <c r="A107" s="49" t="s">
        <v>27</v>
      </c>
      <c r="B107" s="112">
        <v>38541.300000000003</v>
      </c>
      <c r="C107" s="112"/>
      <c r="D107" s="112"/>
      <c r="E107" s="112">
        <v>38696.32</v>
      </c>
      <c r="F107" s="118">
        <f t="shared" si="26"/>
        <v>100.40221788055929</v>
      </c>
      <c r="G107" s="117" t="str">
        <f t="shared" si="27"/>
        <v>-</v>
      </c>
      <c r="H107" s="85"/>
    </row>
    <row r="108" spans="1:8" x14ac:dyDescent="0.25">
      <c r="A108" s="49" t="s">
        <v>212</v>
      </c>
      <c r="B108" s="112">
        <v>0</v>
      </c>
      <c r="C108" s="112"/>
      <c r="D108" s="112"/>
      <c r="E108" s="112">
        <v>0</v>
      </c>
      <c r="F108" s="118" t="str">
        <f t="shared" si="26"/>
        <v>-</v>
      </c>
      <c r="G108" s="117" t="str">
        <f t="shared" si="27"/>
        <v>-</v>
      </c>
      <c r="H108" s="85"/>
    </row>
    <row r="109" spans="1:8" ht="5.25" customHeight="1" x14ac:dyDescent="0.25">
      <c r="A109" s="49"/>
      <c r="B109" s="112"/>
      <c r="C109" s="112"/>
      <c r="D109" s="112"/>
      <c r="E109" s="112"/>
      <c r="F109" s="118"/>
      <c r="G109" s="117"/>
      <c r="H109" s="85"/>
    </row>
    <row r="110" spans="1:8" x14ac:dyDescent="0.25">
      <c r="A110" s="52" t="s">
        <v>28</v>
      </c>
      <c r="B110" s="111">
        <f>B111+B116+B123+B133+B135</f>
        <v>80709.650000000009</v>
      </c>
      <c r="C110" s="111">
        <v>219219</v>
      </c>
      <c r="D110" s="111">
        <v>219219</v>
      </c>
      <c r="E110" s="111">
        <f t="shared" ref="E110" si="32">E111+E116+E123+E133+E135</f>
        <v>60042.610000000008</v>
      </c>
      <c r="F110" s="117">
        <f t="shared" si="26"/>
        <v>74.393347016125091</v>
      </c>
      <c r="G110" s="117">
        <f t="shared" si="27"/>
        <v>27.389327567409762</v>
      </c>
      <c r="H110" s="85"/>
    </row>
    <row r="111" spans="1:8" x14ac:dyDescent="0.25">
      <c r="A111" s="48" t="s">
        <v>29</v>
      </c>
      <c r="B111" s="111">
        <f>SUM(B112:B115)</f>
        <v>41532.850000000006</v>
      </c>
      <c r="C111" s="111"/>
      <c r="D111" s="111"/>
      <c r="E111" s="111">
        <f t="shared" ref="E111" si="33">SUM(E112:E115)</f>
        <v>28005.050000000003</v>
      </c>
      <c r="F111" s="117">
        <f t="shared" si="26"/>
        <v>67.428673929190978</v>
      </c>
      <c r="G111" s="117" t="str">
        <f t="shared" si="27"/>
        <v>-</v>
      </c>
      <c r="H111" s="85"/>
    </row>
    <row r="112" spans="1:8" x14ac:dyDescent="0.25">
      <c r="A112" s="49" t="s">
        <v>30</v>
      </c>
      <c r="B112" s="112">
        <v>7046.68</v>
      </c>
      <c r="C112" s="112"/>
      <c r="D112" s="112"/>
      <c r="E112" s="112">
        <v>2944.9</v>
      </c>
      <c r="F112" s="118">
        <f t="shared" si="26"/>
        <v>41.791311653147297</v>
      </c>
      <c r="G112" s="117" t="str">
        <f t="shared" si="27"/>
        <v>-</v>
      </c>
      <c r="H112" s="85"/>
    </row>
    <row r="113" spans="1:8" x14ac:dyDescent="0.25">
      <c r="A113" s="49" t="s">
        <v>31</v>
      </c>
      <c r="B113" s="112">
        <v>20585.400000000001</v>
      </c>
      <c r="C113" s="112"/>
      <c r="D113" s="112"/>
      <c r="E113" s="112">
        <v>20063.150000000001</v>
      </c>
      <c r="F113" s="118">
        <f t="shared" si="26"/>
        <v>97.46300776278332</v>
      </c>
      <c r="G113" s="117" t="str">
        <f t="shared" si="27"/>
        <v>-</v>
      </c>
      <c r="H113" s="85"/>
    </row>
    <row r="114" spans="1:8" x14ac:dyDescent="0.25">
      <c r="A114" s="49" t="s">
        <v>32</v>
      </c>
      <c r="B114" s="112">
        <v>6062.8</v>
      </c>
      <c r="C114" s="112"/>
      <c r="D114" s="112"/>
      <c r="E114" s="112">
        <v>3967</v>
      </c>
      <c r="F114" s="118">
        <f t="shared" si="26"/>
        <v>65.431813683446592</v>
      </c>
      <c r="G114" s="117" t="str">
        <f t="shared" si="27"/>
        <v>-</v>
      </c>
      <c r="H114" s="85"/>
    </row>
    <row r="115" spans="1:8" x14ac:dyDescent="0.25">
      <c r="A115" s="49" t="s">
        <v>33</v>
      </c>
      <c r="B115" s="112">
        <v>7837.97</v>
      </c>
      <c r="C115" s="112"/>
      <c r="D115" s="112"/>
      <c r="E115" s="112">
        <v>1030</v>
      </c>
      <c r="F115" s="118">
        <f t="shared" si="26"/>
        <v>13.141157723237013</v>
      </c>
      <c r="G115" s="117" t="str">
        <f t="shared" si="27"/>
        <v>-</v>
      </c>
      <c r="H115" s="85"/>
    </row>
    <row r="116" spans="1:8" x14ac:dyDescent="0.25">
      <c r="A116" s="48" t="s">
        <v>34</v>
      </c>
      <c r="B116" s="111">
        <f>SUM(B117:B122)</f>
        <v>2783.65</v>
      </c>
      <c r="C116" s="111"/>
      <c r="D116" s="111"/>
      <c r="E116" s="111">
        <f t="shared" ref="E116" si="34">SUM(E117:E122)</f>
        <v>4783.91</v>
      </c>
      <c r="F116" s="117">
        <f t="shared" si="26"/>
        <v>171.85745334363156</v>
      </c>
      <c r="G116" s="117" t="str">
        <f t="shared" si="27"/>
        <v>-</v>
      </c>
      <c r="H116" s="85"/>
    </row>
    <row r="117" spans="1:8" x14ac:dyDescent="0.25">
      <c r="A117" s="49" t="s">
        <v>35</v>
      </c>
      <c r="B117" s="112">
        <v>1625.69</v>
      </c>
      <c r="C117" s="112"/>
      <c r="D117" s="112"/>
      <c r="E117" s="112">
        <v>1861.93</v>
      </c>
      <c r="F117" s="118">
        <f t="shared" si="26"/>
        <v>114.53167578074542</v>
      </c>
      <c r="G117" s="117" t="str">
        <f t="shared" si="27"/>
        <v>-</v>
      </c>
      <c r="H117" s="85"/>
    </row>
    <row r="118" spans="1:8" x14ac:dyDescent="0.25">
      <c r="A118" s="49" t="s">
        <v>36</v>
      </c>
      <c r="B118" s="112">
        <v>0</v>
      </c>
      <c r="C118" s="112"/>
      <c r="D118" s="112"/>
      <c r="E118" s="112">
        <v>0</v>
      </c>
      <c r="F118" s="118" t="str">
        <f t="shared" si="26"/>
        <v>-</v>
      </c>
      <c r="G118" s="117" t="str">
        <f t="shared" si="27"/>
        <v>-</v>
      </c>
      <c r="H118" s="85"/>
    </row>
    <row r="119" spans="1:8" x14ac:dyDescent="0.25">
      <c r="A119" s="49" t="s">
        <v>37</v>
      </c>
      <c r="B119" s="112">
        <v>1053.57</v>
      </c>
      <c r="C119" s="112"/>
      <c r="D119" s="112"/>
      <c r="E119" s="112">
        <v>700.33</v>
      </c>
      <c r="F119" s="118">
        <f t="shared" si="26"/>
        <v>66.472090131647647</v>
      </c>
      <c r="G119" s="117" t="str">
        <f t="shared" si="27"/>
        <v>-</v>
      </c>
      <c r="H119" s="85"/>
    </row>
    <row r="120" spans="1:8" x14ac:dyDescent="0.25">
      <c r="A120" s="49" t="s">
        <v>38</v>
      </c>
      <c r="B120" s="112">
        <v>0</v>
      </c>
      <c r="C120" s="112"/>
      <c r="D120" s="112"/>
      <c r="E120" s="112">
        <v>0</v>
      </c>
      <c r="F120" s="118" t="str">
        <f t="shared" si="26"/>
        <v>-</v>
      </c>
      <c r="G120" s="117" t="str">
        <f t="shared" si="27"/>
        <v>-</v>
      </c>
      <c r="H120" s="85"/>
    </row>
    <row r="121" spans="1:8" x14ac:dyDescent="0.25">
      <c r="A121" s="49" t="s">
        <v>39</v>
      </c>
      <c r="B121" s="112">
        <v>104.39</v>
      </c>
      <c r="C121" s="112"/>
      <c r="D121" s="112"/>
      <c r="E121" s="112">
        <v>2221.65</v>
      </c>
      <c r="F121" s="118">
        <f t="shared" si="26"/>
        <v>2128.2210939745187</v>
      </c>
      <c r="G121" s="117" t="str">
        <f t="shared" si="27"/>
        <v>-</v>
      </c>
      <c r="H121" s="85"/>
    </row>
    <row r="122" spans="1:8" x14ac:dyDescent="0.25">
      <c r="A122" s="49" t="s">
        <v>40</v>
      </c>
      <c r="B122" s="112">
        <v>0</v>
      </c>
      <c r="C122" s="112"/>
      <c r="D122" s="112"/>
      <c r="E122" s="112">
        <v>0</v>
      </c>
      <c r="F122" s="118" t="str">
        <f t="shared" si="26"/>
        <v>-</v>
      </c>
      <c r="G122" s="117" t="str">
        <f t="shared" si="27"/>
        <v>-</v>
      </c>
      <c r="H122" s="85"/>
    </row>
    <row r="123" spans="1:8" x14ac:dyDescent="0.25">
      <c r="A123" s="48" t="s">
        <v>41</v>
      </c>
      <c r="B123" s="111">
        <f>SUM(B124:B132)</f>
        <v>30079.21</v>
      </c>
      <c r="C123" s="111"/>
      <c r="D123" s="111"/>
      <c r="E123" s="111">
        <f t="shared" ref="E123" si="35">SUM(E124:E132)</f>
        <v>22227.89</v>
      </c>
      <c r="F123" s="117">
        <f t="shared" si="26"/>
        <v>73.897851705546785</v>
      </c>
      <c r="G123" s="117" t="str">
        <f t="shared" si="27"/>
        <v>-</v>
      </c>
      <c r="H123" s="85"/>
    </row>
    <row r="124" spans="1:8" x14ac:dyDescent="0.25">
      <c r="A124" s="49" t="s">
        <v>42</v>
      </c>
      <c r="B124" s="112">
        <v>2556.04</v>
      </c>
      <c r="C124" s="112"/>
      <c r="D124" s="112"/>
      <c r="E124" s="112">
        <v>2545.2199999999998</v>
      </c>
      <c r="F124" s="118">
        <f t="shared" si="26"/>
        <v>99.576688940705154</v>
      </c>
      <c r="G124" s="117" t="str">
        <f t="shared" si="27"/>
        <v>-</v>
      </c>
      <c r="H124" s="85"/>
    </row>
    <row r="125" spans="1:8" x14ac:dyDescent="0.25">
      <c r="A125" s="49" t="s">
        <v>43</v>
      </c>
      <c r="B125" s="112">
        <v>631.79999999999995</v>
      </c>
      <c r="C125" s="112"/>
      <c r="D125" s="112"/>
      <c r="E125" s="112">
        <v>912.85</v>
      </c>
      <c r="F125" s="118">
        <f t="shared" si="26"/>
        <v>144.48401392845838</v>
      </c>
      <c r="G125" s="117" t="str">
        <f t="shared" si="27"/>
        <v>-</v>
      </c>
      <c r="H125" s="85"/>
    </row>
    <row r="126" spans="1:8" x14ac:dyDescent="0.25">
      <c r="A126" s="49" t="s">
        <v>44</v>
      </c>
      <c r="B126" s="112">
        <v>3218.75</v>
      </c>
      <c r="C126" s="112"/>
      <c r="D126" s="112"/>
      <c r="E126" s="112">
        <v>8749</v>
      </c>
      <c r="F126" s="118">
        <f t="shared" si="26"/>
        <v>271.81359223300967</v>
      </c>
      <c r="G126" s="117" t="str">
        <f t="shared" si="27"/>
        <v>-</v>
      </c>
      <c r="H126" s="85"/>
    </row>
    <row r="127" spans="1:8" x14ac:dyDescent="0.25">
      <c r="A127" s="49" t="s">
        <v>45</v>
      </c>
      <c r="B127" s="112">
        <v>0</v>
      </c>
      <c r="C127" s="112"/>
      <c r="D127" s="112"/>
      <c r="E127" s="112">
        <v>0</v>
      </c>
      <c r="F127" s="118" t="str">
        <f t="shared" si="26"/>
        <v>-</v>
      </c>
      <c r="G127" s="117" t="str">
        <f t="shared" si="27"/>
        <v>-</v>
      </c>
      <c r="H127" s="85"/>
    </row>
    <row r="128" spans="1:8" x14ac:dyDescent="0.25">
      <c r="A128" s="49" t="s">
        <v>46</v>
      </c>
      <c r="B128" s="112">
        <v>4269.67</v>
      </c>
      <c r="C128" s="112"/>
      <c r="D128" s="112"/>
      <c r="E128" s="112">
        <v>4419.7</v>
      </c>
      <c r="F128" s="118">
        <f t="shared" si="26"/>
        <v>103.51385470071457</v>
      </c>
      <c r="G128" s="117" t="str">
        <f t="shared" si="27"/>
        <v>-</v>
      </c>
      <c r="H128" s="85"/>
    </row>
    <row r="129" spans="1:8" x14ac:dyDescent="0.25">
      <c r="A129" s="49" t="s">
        <v>47</v>
      </c>
      <c r="B129" s="112">
        <v>0</v>
      </c>
      <c r="C129" s="112"/>
      <c r="D129" s="112"/>
      <c r="E129" s="112">
        <v>0</v>
      </c>
      <c r="F129" s="118" t="str">
        <f t="shared" si="26"/>
        <v>-</v>
      </c>
      <c r="G129" s="117" t="str">
        <f t="shared" si="27"/>
        <v>-</v>
      </c>
      <c r="H129" s="85"/>
    </row>
    <row r="130" spans="1:8" x14ac:dyDescent="0.25">
      <c r="A130" s="49" t="s">
        <v>48</v>
      </c>
      <c r="B130" s="112">
        <v>4371.51</v>
      </c>
      <c r="C130" s="112"/>
      <c r="D130" s="112"/>
      <c r="E130" s="112">
        <v>5433.46</v>
      </c>
      <c r="F130" s="118">
        <f t="shared" si="26"/>
        <v>124.29252134845854</v>
      </c>
      <c r="G130" s="117" t="str">
        <f t="shared" si="27"/>
        <v>-</v>
      </c>
      <c r="H130" s="85"/>
    </row>
    <row r="131" spans="1:8" x14ac:dyDescent="0.25">
      <c r="A131" s="49" t="s">
        <v>49</v>
      </c>
      <c r="B131" s="112">
        <v>1219.1400000000001</v>
      </c>
      <c r="C131" s="112"/>
      <c r="D131" s="112"/>
      <c r="E131" s="112">
        <v>130.86000000000001</v>
      </c>
      <c r="F131" s="118">
        <f t="shared" si="26"/>
        <v>10.733795954525322</v>
      </c>
      <c r="G131" s="117" t="str">
        <f t="shared" si="27"/>
        <v>-</v>
      </c>
      <c r="H131" s="85"/>
    </row>
    <row r="132" spans="1:8" x14ac:dyDescent="0.25">
      <c r="A132" s="49" t="s">
        <v>50</v>
      </c>
      <c r="B132" s="112">
        <v>13812.3</v>
      </c>
      <c r="C132" s="112"/>
      <c r="D132" s="112"/>
      <c r="E132" s="112">
        <v>36.799999999999997</v>
      </c>
      <c r="F132" s="118">
        <f t="shared" si="26"/>
        <v>0.26642919716484581</v>
      </c>
      <c r="G132" s="117" t="str">
        <f t="shared" si="27"/>
        <v>-</v>
      </c>
      <c r="H132" s="85"/>
    </row>
    <row r="133" spans="1:8" x14ac:dyDescent="0.25">
      <c r="A133" s="102" t="s">
        <v>51</v>
      </c>
      <c r="B133" s="111">
        <f>B134</f>
        <v>0</v>
      </c>
      <c r="C133" s="111"/>
      <c r="D133" s="111"/>
      <c r="E133" s="111">
        <f t="shared" ref="E133" si="36">E134</f>
        <v>0</v>
      </c>
      <c r="F133" s="117" t="str">
        <f t="shared" si="26"/>
        <v>-</v>
      </c>
      <c r="G133" s="117" t="str">
        <f t="shared" si="27"/>
        <v>-</v>
      </c>
      <c r="H133" s="85"/>
    </row>
    <row r="134" spans="1:8" x14ac:dyDescent="0.25">
      <c r="A134" s="49" t="s">
        <v>52</v>
      </c>
      <c r="B134" s="21">
        <v>0</v>
      </c>
      <c r="C134" s="112"/>
      <c r="D134" s="112"/>
      <c r="E134" s="21">
        <v>0</v>
      </c>
      <c r="F134" s="118" t="str">
        <f t="shared" si="26"/>
        <v>-</v>
      </c>
      <c r="G134" s="117" t="str">
        <f t="shared" si="27"/>
        <v>-</v>
      </c>
      <c r="H134" s="85"/>
    </row>
    <row r="135" spans="1:8" x14ac:dyDescent="0.25">
      <c r="A135" s="48" t="s">
        <v>53</v>
      </c>
      <c r="B135" s="111">
        <f>SUM(B136:B142)</f>
        <v>6313.9400000000005</v>
      </c>
      <c r="C135" s="111"/>
      <c r="D135" s="111"/>
      <c r="E135" s="111">
        <f t="shared" ref="E135" si="37">SUM(E136:E142)</f>
        <v>5025.76</v>
      </c>
      <c r="F135" s="117">
        <f t="shared" si="26"/>
        <v>79.597842234801092</v>
      </c>
      <c r="G135" s="117" t="str">
        <f t="shared" si="27"/>
        <v>-</v>
      </c>
      <c r="H135" s="85"/>
    </row>
    <row r="136" spans="1:8" x14ac:dyDescent="0.25">
      <c r="A136" s="49" t="s">
        <v>54</v>
      </c>
      <c r="B136" s="21">
        <v>4490.46</v>
      </c>
      <c r="C136" s="112"/>
      <c r="D136" s="112"/>
      <c r="E136" s="21">
        <v>4442.16</v>
      </c>
      <c r="F136" s="118">
        <f t="shared" si="26"/>
        <v>98.924386365762075</v>
      </c>
      <c r="G136" s="117" t="str">
        <f t="shared" si="27"/>
        <v>-</v>
      </c>
      <c r="H136" s="85"/>
    </row>
    <row r="137" spans="1:8" x14ac:dyDescent="0.25">
      <c r="A137" s="49" t="s">
        <v>55</v>
      </c>
      <c r="B137" s="112">
        <v>0</v>
      </c>
      <c r="C137" s="112"/>
      <c r="D137" s="112"/>
      <c r="E137" s="112">
        <v>0</v>
      </c>
      <c r="F137" s="118" t="str">
        <f t="shared" si="26"/>
        <v>-</v>
      </c>
      <c r="G137" s="117" t="str">
        <f t="shared" si="27"/>
        <v>-</v>
      </c>
      <c r="H137" s="85"/>
    </row>
    <row r="138" spans="1:8" x14ac:dyDescent="0.25">
      <c r="A138" s="49" t="s">
        <v>56</v>
      </c>
      <c r="B138" s="112">
        <v>1815.18</v>
      </c>
      <c r="C138" s="112"/>
      <c r="D138" s="112"/>
      <c r="E138" s="112">
        <v>510.6</v>
      </c>
      <c r="F138" s="118">
        <f t="shared" si="26"/>
        <v>28.129441708260337</v>
      </c>
      <c r="G138" s="117" t="str">
        <f t="shared" si="27"/>
        <v>-</v>
      </c>
      <c r="H138" s="85"/>
    </row>
    <row r="139" spans="1:8" x14ac:dyDescent="0.25">
      <c r="A139" s="49" t="s">
        <v>57</v>
      </c>
      <c r="B139" s="112">
        <v>0</v>
      </c>
      <c r="C139" s="112"/>
      <c r="D139" s="112"/>
      <c r="E139" s="112">
        <v>0</v>
      </c>
      <c r="F139" s="118" t="str">
        <f t="shared" si="26"/>
        <v>-</v>
      </c>
      <c r="G139" s="117" t="str">
        <f t="shared" si="27"/>
        <v>-</v>
      </c>
      <c r="H139" s="85"/>
    </row>
    <row r="140" spans="1:8" x14ac:dyDescent="0.25">
      <c r="A140" s="49" t="s">
        <v>58</v>
      </c>
      <c r="B140" s="112">
        <v>8.3000000000000007</v>
      </c>
      <c r="C140" s="112"/>
      <c r="D140" s="112"/>
      <c r="E140" s="112">
        <v>73</v>
      </c>
      <c r="F140" s="118">
        <f t="shared" si="26"/>
        <v>879.51807228915652</v>
      </c>
      <c r="G140" s="117" t="str">
        <f t="shared" si="27"/>
        <v>-</v>
      </c>
      <c r="H140" s="85"/>
    </row>
    <row r="141" spans="1:8" x14ac:dyDescent="0.25">
      <c r="A141" s="49" t="s">
        <v>240</v>
      </c>
      <c r="B141" s="112">
        <v>0</v>
      </c>
      <c r="C141" s="112"/>
      <c r="D141" s="112"/>
      <c r="E141" s="112">
        <v>0</v>
      </c>
      <c r="F141" s="118" t="str">
        <f t="shared" si="26"/>
        <v>-</v>
      </c>
      <c r="G141" s="117" t="str">
        <f t="shared" si="27"/>
        <v>-</v>
      </c>
      <c r="H141" s="85"/>
    </row>
    <row r="142" spans="1:8" x14ac:dyDescent="0.25">
      <c r="A142" s="49" t="s">
        <v>59</v>
      </c>
      <c r="B142" s="112">
        <v>0</v>
      </c>
      <c r="C142" s="112"/>
      <c r="D142" s="112"/>
      <c r="E142" s="112">
        <v>0</v>
      </c>
      <c r="F142" s="118" t="str">
        <f t="shared" si="26"/>
        <v>-</v>
      </c>
      <c r="G142" s="117" t="str">
        <f t="shared" si="27"/>
        <v>-</v>
      </c>
      <c r="H142" s="85"/>
    </row>
    <row r="143" spans="1:8" ht="5.25" customHeight="1" x14ac:dyDescent="0.25">
      <c r="A143" s="49"/>
      <c r="B143" s="112"/>
      <c r="C143" s="112"/>
      <c r="D143" s="112"/>
      <c r="E143" s="112"/>
      <c r="F143" s="118"/>
      <c r="G143" s="117"/>
      <c r="H143" s="85"/>
    </row>
    <row r="144" spans="1:8" x14ac:dyDescent="0.25">
      <c r="A144" s="52" t="s">
        <v>60</v>
      </c>
      <c r="B144" s="111">
        <f>B145+B148</f>
        <v>1103.75</v>
      </c>
      <c r="C144" s="111">
        <v>5000</v>
      </c>
      <c r="D144" s="111">
        <v>5000</v>
      </c>
      <c r="E144" s="111">
        <f t="shared" ref="E144" si="38">E145+E148</f>
        <v>835.68000000000006</v>
      </c>
      <c r="F144" s="117">
        <f t="shared" si="26"/>
        <v>75.712797281993218</v>
      </c>
      <c r="G144" s="117">
        <f t="shared" si="27"/>
        <v>16.7136</v>
      </c>
      <c r="H144" s="85"/>
    </row>
    <row r="145" spans="1:8" x14ac:dyDescent="0.25">
      <c r="A145" s="48" t="s">
        <v>61</v>
      </c>
      <c r="B145" s="111">
        <f>B146+B147</f>
        <v>251.61</v>
      </c>
      <c r="C145" s="111"/>
      <c r="D145" s="111"/>
      <c r="E145" s="111">
        <f t="shared" ref="E145" si="39">E146+E147</f>
        <v>1.74</v>
      </c>
      <c r="F145" s="117">
        <f t="shared" si="26"/>
        <v>0.69154644092047213</v>
      </c>
      <c r="G145" s="117" t="str">
        <f t="shared" si="27"/>
        <v>-</v>
      </c>
      <c r="H145" s="85"/>
    </row>
    <row r="146" spans="1:8" x14ac:dyDescent="0.25">
      <c r="A146" s="49" t="s">
        <v>219</v>
      </c>
      <c r="B146" s="21">
        <v>0</v>
      </c>
      <c r="C146" s="112"/>
      <c r="D146" s="112"/>
      <c r="E146" s="21">
        <v>0</v>
      </c>
      <c r="F146" s="118" t="str">
        <f t="shared" si="26"/>
        <v>-</v>
      </c>
      <c r="G146" s="117" t="str">
        <f t="shared" si="27"/>
        <v>-</v>
      </c>
      <c r="H146" s="85"/>
    </row>
    <row r="147" spans="1:8" x14ac:dyDescent="0.25">
      <c r="A147" s="49" t="s">
        <v>218</v>
      </c>
      <c r="B147" s="21">
        <v>251.61</v>
      </c>
      <c r="C147" s="112"/>
      <c r="D147" s="112"/>
      <c r="E147" s="21">
        <v>1.74</v>
      </c>
      <c r="F147" s="118">
        <f t="shared" si="26"/>
        <v>0.69154644092047213</v>
      </c>
      <c r="G147" s="117" t="str">
        <f t="shared" si="27"/>
        <v>-</v>
      </c>
      <c r="H147" s="85"/>
    </row>
    <row r="148" spans="1:8" x14ac:dyDescent="0.25">
      <c r="A148" s="48" t="s">
        <v>62</v>
      </c>
      <c r="B148" s="111">
        <f>SUM(B149:B152)</f>
        <v>852.14</v>
      </c>
      <c r="C148" s="111"/>
      <c r="D148" s="111"/>
      <c r="E148" s="111">
        <f t="shared" ref="E148" si="40">SUM(E149:E152)</f>
        <v>833.94</v>
      </c>
      <c r="F148" s="117">
        <f t="shared" si="26"/>
        <v>97.864200718191853</v>
      </c>
      <c r="G148" s="117" t="str">
        <f t="shared" si="27"/>
        <v>-</v>
      </c>
      <c r="H148" s="85"/>
    </row>
    <row r="149" spans="1:8" x14ac:dyDescent="0.25">
      <c r="A149" s="49" t="s">
        <v>63</v>
      </c>
      <c r="B149" s="112">
        <v>849.35</v>
      </c>
      <c r="C149" s="112"/>
      <c r="D149" s="112"/>
      <c r="E149" s="112">
        <v>831.62</v>
      </c>
      <c r="F149" s="118">
        <f t="shared" si="26"/>
        <v>97.912521339848112</v>
      </c>
      <c r="G149" s="117" t="str">
        <f t="shared" si="27"/>
        <v>-</v>
      </c>
      <c r="H149" s="85"/>
    </row>
    <row r="150" spans="1:8" x14ac:dyDescent="0.25">
      <c r="A150" s="49" t="s">
        <v>64</v>
      </c>
      <c r="B150" s="21">
        <v>0</v>
      </c>
      <c r="C150" s="112"/>
      <c r="D150" s="112"/>
      <c r="E150" s="21">
        <v>0</v>
      </c>
      <c r="F150" s="118" t="str">
        <f t="shared" si="26"/>
        <v>-</v>
      </c>
      <c r="G150" s="117" t="str">
        <f t="shared" si="27"/>
        <v>-</v>
      </c>
      <c r="H150" s="85"/>
    </row>
    <row r="151" spans="1:8" x14ac:dyDescent="0.25">
      <c r="A151" s="49" t="s">
        <v>65</v>
      </c>
      <c r="B151" s="112">
        <v>2.79</v>
      </c>
      <c r="C151" s="112"/>
      <c r="D151" s="112"/>
      <c r="E151" s="112">
        <v>2.3199999999999998</v>
      </c>
      <c r="F151" s="118">
        <f t="shared" si="26"/>
        <v>83.154121863799276</v>
      </c>
      <c r="G151" s="117" t="str">
        <f t="shared" si="27"/>
        <v>-</v>
      </c>
      <c r="H151" s="85"/>
    </row>
    <row r="152" spans="1:8" x14ac:dyDescent="0.25">
      <c r="A152" s="49" t="s">
        <v>66</v>
      </c>
      <c r="B152" s="21">
        <v>0</v>
      </c>
      <c r="C152" s="112"/>
      <c r="D152" s="112"/>
      <c r="E152" s="21">
        <v>0</v>
      </c>
      <c r="F152" s="118" t="str">
        <f t="shared" si="26"/>
        <v>-</v>
      </c>
      <c r="G152" s="117" t="str">
        <f t="shared" si="27"/>
        <v>-</v>
      </c>
      <c r="H152" s="85"/>
    </row>
    <row r="153" spans="1:8" ht="5.25" customHeight="1" x14ac:dyDescent="0.25">
      <c r="A153" s="49"/>
      <c r="B153" s="112"/>
      <c r="C153" s="112"/>
      <c r="D153" s="112"/>
      <c r="E153" s="112"/>
      <c r="F153" s="118"/>
      <c r="G153" s="117"/>
      <c r="H153" s="85"/>
    </row>
    <row r="154" spans="1:8" hidden="1" x14ac:dyDescent="0.25">
      <c r="A154" s="52" t="s">
        <v>67</v>
      </c>
      <c r="B154" s="111">
        <f>B155</f>
        <v>0</v>
      </c>
      <c r="C154" s="21">
        <v>0</v>
      </c>
      <c r="D154" s="21">
        <v>0</v>
      </c>
      <c r="E154" s="111">
        <f t="shared" ref="E154:E155" si="41">E155</f>
        <v>0</v>
      </c>
      <c r="F154" s="117" t="str">
        <f t="shared" si="26"/>
        <v>-</v>
      </c>
      <c r="G154" s="117" t="str">
        <f t="shared" si="27"/>
        <v>-</v>
      </c>
      <c r="H154" s="85"/>
    </row>
    <row r="155" spans="1:8" hidden="1" x14ac:dyDescent="0.25">
      <c r="A155" s="48" t="s">
        <v>309</v>
      </c>
      <c r="B155" s="111">
        <f>B156</f>
        <v>0</v>
      </c>
      <c r="C155" s="111"/>
      <c r="D155" s="111"/>
      <c r="E155" s="111">
        <f t="shared" si="41"/>
        <v>0</v>
      </c>
      <c r="F155" s="117" t="str">
        <f t="shared" si="26"/>
        <v>-</v>
      </c>
      <c r="G155" s="117" t="str">
        <f t="shared" si="27"/>
        <v>-</v>
      </c>
      <c r="H155" s="85"/>
    </row>
    <row r="156" spans="1:8" hidden="1" x14ac:dyDescent="0.25">
      <c r="A156" s="49" t="s">
        <v>310</v>
      </c>
      <c r="B156" s="21">
        <v>0</v>
      </c>
      <c r="C156" s="112"/>
      <c r="D156" s="112"/>
      <c r="E156" s="21">
        <v>0</v>
      </c>
      <c r="F156" s="118" t="str">
        <f t="shared" si="26"/>
        <v>-</v>
      </c>
      <c r="G156" s="117" t="str">
        <f t="shared" si="27"/>
        <v>-</v>
      </c>
      <c r="H156" s="85"/>
    </row>
    <row r="157" spans="1:8" hidden="1" x14ac:dyDescent="0.25">
      <c r="A157" s="49"/>
      <c r="B157" s="21">
        <v>0</v>
      </c>
      <c r="C157" s="112"/>
      <c r="D157" s="112"/>
      <c r="E157" s="21">
        <v>0</v>
      </c>
      <c r="F157" s="118"/>
      <c r="G157" s="117"/>
      <c r="H157" s="85"/>
    </row>
    <row r="158" spans="1:8" hidden="1" x14ac:dyDescent="0.25">
      <c r="A158" s="52" t="s">
        <v>68</v>
      </c>
      <c r="B158" s="111">
        <f>B159</f>
        <v>0</v>
      </c>
      <c r="C158" s="111">
        <v>0</v>
      </c>
      <c r="D158" s="111">
        <v>0</v>
      </c>
      <c r="E158" s="111">
        <f t="shared" ref="E158" si="42">E159</f>
        <v>0</v>
      </c>
      <c r="F158" s="117" t="str">
        <f t="shared" si="26"/>
        <v>-</v>
      </c>
      <c r="G158" s="117" t="str">
        <f t="shared" si="27"/>
        <v>-</v>
      </c>
      <c r="H158" s="85"/>
    </row>
    <row r="159" spans="1:8" hidden="1" x14ac:dyDescent="0.25">
      <c r="A159" s="48" t="s">
        <v>69</v>
      </c>
      <c r="B159" s="111">
        <f>B160+B161</f>
        <v>0</v>
      </c>
      <c r="C159" s="111"/>
      <c r="D159" s="111"/>
      <c r="E159" s="111">
        <f t="shared" ref="E159" si="43">E160+E161</f>
        <v>0</v>
      </c>
      <c r="F159" s="117" t="str">
        <f t="shared" si="26"/>
        <v>-</v>
      </c>
      <c r="G159" s="117" t="str">
        <f t="shared" si="27"/>
        <v>-</v>
      </c>
      <c r="H159" s="85"/>
    </row>
    <row r="160" spans="1:8" hidden="1" x14ac:dyDescent="0.25">
      <c r="A160" s="49" t="s">
        <v>70</v>
      </c>
      <c r="B160" s="21">
        <v>0</v>
      </c>
      <c r="C160" s="112"/>
      <c r="D160" s="112"/>
      <c r="E160" s="21">
        <v>0</v>
      </c>
      <c r="F160" s="118" t="str">
        <f t="shared" ref="F160:F206" si="44">IFERROR(E160/B160*100,"-")</f>
        <v>-</v>
      </c>
      <c r="G160" s="117" t="str">
        <f t="shared" ref="G160:G206" si="45">IFERROR(E160/D160*100,"-")</f>
        <v>-</v>
      </c>
      <c r="H160" s="85"/>
    </row>
    <row r="161" spans="1:8" hidden="1" x14ac:dyDescent="0.25">
      <c r="A161" s="49" t="s">
        <v>71</v>
      </c>
      <c r="B161" s="112">
        <v>0</v>
      </c>
      <c r="C161" s="112"/>
      <c r="D161" s="112"/>
      <c r="E161" s="112">
        <v>0</v>
      </c>
      <c r="F161" s="118" t="str">
        <f t="shared" si="44"/>
        <v>-</v>
      </c>
      <c r="G161" s="117" t="str">
        <f t="shared" si="45"/>
        <v>-</v>
      </c>
      <c r="H161" s="85"/>
    </row>
    <row r="162" spans="1:8" ht="7.5" hidden="1" customHeight="1" x14ac:dyDescent="0.25">
      <c r="A162" s="49"/>
      <c r="B162" s="112"/>
      <c r="C162" s="112"/>
      <c r="D162" s="112"/>
      <c r="E162" s="112"/>
      <c r="F162" s="118"/>
      <c r="G162" s="117"/>
      <c r="H162" s="85"/>
    </row>
    <row r="163" spans="1:8" hidden="1" x14ac:dyDescent="0.25">
      <c r="A163" s="52" t="s">
        <v>72</v>
      </c>
      <c r="B163" s="111">
        <f>B164+B167</f>
        <v>0</v>
      </c>
      <c r="C163" s="21">
        <v>0</v>
      </c>
      <c r="D163" s="21">
        <v>0</v>
      </c>
      <c r="E163" s="111">
        <f t="shared" ref="E163" si="46">E164+E167</f>
        <v>0</v>
      </c>
      <c r="F163" s="117" t="str">
        <f t="shared" si="44"/>
        <v>-</v>
      </c>
      <c r="G163" s="117" t="str">
        <f t="shared" si="45"/>
        <v>-</v>
      </c>
      <c r="H163" s="85"/>
    </row>
    <row r="164" spans="1:8" hidden="1" x14ac:dyDescent="0.25">
      <c r="A164" s="48" t="s">
        <v>73</v>
      </c>
      <c r="B164" s="111">
        <f>B165+B166</f>
        <v>0</v>
      </c>
      <c r="C164" s="111"/>
      <c r="D164" s="111"/>
      <c r="E164" s="111">
        <f t="shared" ref="E164" si="47">E165+E166</f>
        <v>0</v>
      </c>
      <c r="F164" s="117" t="str">
        <f t="shared" si="44"/>
        <v>-</v>
      </c>
      <c r="G164" s="117" t="str">
        <f t="shared" si="45"/>
        <v>-</v>
      </c>
      <c r="H164" s="85"/>
    </row>
    <row r="165" spans="1:8" hidden="1" x14ac:dyDescent="0.25">
      <c r="A165" s="49" t="s">
        <v>74</v>
      </c>
      <c r="B165" s="21">
        <v>0</v>
      </c>
      <c r="C165" s="112"/>
      <c r="D165" s="112"/>
      <c r="E165" s="21">
        <v>0</v>
      </c>
      <c r="F165" s="118" t="str">
        <f t="shared" si="44"/>
        <v>-</v>
      </c>
      <c r="G165" s="117" t="str">
        <f t="shared" si="45"/>
        <v>-</v>
      </c>
      <c r="H165" s="85"/>
    </row>
    <row r="166" spans="1:8" hidden="1" x14ac:dyDescent="0.25">
      <c r="A166" s="49" t="s">
        <v>147</v>
      </c>
      <c r="B166" s="21">
        <v>0</v>
      </c>
      <c r="C166" s="112"/>
      <c r="D166" s="112"/>
      <c r="E166" s="21">
        <v>0</v>
      </c>
      <c r="F166" s="118" t="str">
        <f t="shared" si="44"/>
        <v>-</v>
      </c>
      <c r="G166" s="117" t="str">
        <f t="shared" si="45"/>
        <v>-</v>
      </c>
      <c r="H166" s="85"/>
    </row>
    <row r="167" spans="1:8" hidden="1" x14ac:dyDescent="0.25">
      <c r="A167" s="48" t="s">
        <v>75</v>
      </c>
      <c r="B167" s="111">
        <f>B168</f>
        <v>0</v>
      </c>
      <c r="C167" s="111"/>
      <c r="D167" s="111"/>
      <c r="E167" s="111">
        <f t="shared" ref="E167" si="48">E168</f>
        <v>0</v>
      </c>
      <c r="F167" s="117" t="str">
        <f t="shared" si="44"/>
        <v>-</v>
      </c>
      <c r="G167" s="117" t="str">
        <f t="shared" si="45"/>
        <v>-</v>
      </c>
      <c r="H167" s="85"/>
    </row>
    <row r="168" spans="1:8" hidden="1" x14ac:dyDescent="0.25">
      <c r="A168" s="49" t="s">
        <v>76</v>
      </c>
      <c r="B168" s="21">
        <v>0</v>
      </c>
      <c r="C168" s="112"/>
      <c r="D168" s="112"/>
      <c r="E168" s="21">
        <v>0</v>
      </c>
      <c r="F168" s="118" t="str">
        <f t="shared" si="44"/>
        <v>-</v>
      </c>
      <c r="G168" s="117" t="str">
        <f t="shared" si="45"/>
        <v>-</v>
      </c>
      <c r="H168" s="85"/>
    </row>
    <row r="169" spans="1:8" hidden="1" x14ac:dyDescent="0.25">
      <c r="A169" s="48"/>
      <c r="B169" s="112"/>
      <c r="C169" s="112"/>
      <c r="D169" s="112"/>
      <c r="E169" s="112"/>
      <c r="F169" s="118"/>
      <c r="G169" s="117"/>
      <c r="H169" s="85"/>
    </row>
    <row r="170" spans="1:8" hidden="1" x14ac:dyDescent="0.25">
      <c r="A170" s="48"/>
      <c r="B170" s="112"/>
      <c r="C170" s="112"/>
      <c r="D170" s="112"/>
      <c r="E170" s="112"/>
      <c r="F170" s="118"/>
      <c r="G170" s="117"/>
      <c r="H170" s="85"/>
    </row>
    <row r="171" spans="1:8" x14ac:dyDescent="0.25">
      <c r="A171" s="7" t="s">
        <v>77</v>
      </c>
      <c r="B171" s="110">
        <f>B172+B177+B200</f>
        <v>1012.01</v>
      </c>
      <c r="C171" s="110">
        <f t="shared" ref="C171:E171" si="49">C172+C177+C200</f>
        <v>66895</v>
      </c>
      <c r="D171" s="110">
        <f t="shared" si="49"/>
        <v>66895</v>
      </c>
      <c r="E171" s="110">
        <f t="shared" si="49"/>
        <v>6839.38</v>
      </c>
      <c r="F171" s="116">
        <f t="shared" si="44"/>
        <v>675.8213851641782</v>
      </c>
      <c r="G171" s="116">
        <f t="shared" si="45"/>
        <v>10.224052619777263</v>
      </c>
      <c r="H171" s="85"/>
    </row>
    <row r="172" spans="1:8" x14ac:dyDescent="0.25">
      <c r="A172" s="52" t="s">
        <v>78</v>
      </c>
      <c r="B172" s="111">
        <f>B173</f>
        <v>0</v>
      </c>
      <c r="C172" s="21">
        <v>13272</v>
      </c>
      <c r="D172" s="21">
        <v>13272</v>
      </c>
      <c r="E172" s="111">
        <f t="shared" ref="E172" si="50">E173</f>
        <v>0</v>
      </c>
      <c r="F172" s="117" t="str">
        <f t="shared" si="44"/>
        <v>-</v>
      </c>
      <c r="G172" s="117">
        <f t="shared" si="45"/>
        <v>0</v>
      </c>
      <c r="H172" s="85"/>
    </row>
    <row r="173" spans="1:8" x14ac:dyDescent="0.25">
      <c r="A173" s="48" t="s">
        <v>79</v>
      </c>
      <c r="B173" s="111">
        <f>B174+B175</f>
        <v>0</v>
      </c>
      <c r="C173" s="111"/>
      <c r="D173" s="111"/>
      <c r="E173" s="111">
        <f t="shared" ref="E173" si="51">E174+E175</f>
        <v>0</v>
      </c>
      <c r="F173" s="117" t="str">
        <f t="shared" si="44"/>
        <v>-</v>
      </c>
      <c r="G173" s="117" t="str">
        <f t="shared" si="45"/>
        <v>-</v>
      </c>
      <c r="H173" s="85"/>
    </row>
    <row r="174" spans="1:8" x14ac:dyDescent="0.25">
      <c r="A174" s="49" t="s">
        <v>80</v>
      </c>
      <c r="B174" s="21">
        <v>0</v>
      </c>
      <c r="C174" s="112"/>
      <c r="D174" s="112"/>
      <c r="E174" s="21">
        <v>0</v>
      </c>
      <c r="F174" s="118" t="str">
        <f t="shared" si="44"/>
        <v>-</v>
      </c>
      <c r="G174" s="117" t="str">
        <f t="shared" si="45"/>
        <v>-</v>
      </c>
      <c r="H174" s="85"/>
    </row>
    <row r="175" spans="1:8" x14ac:dyDescent="0.25">
      <c r="A175" s="49" t="s">
        <v>213</v>
      </c>
      <c r="B175" s="21">
        <v>0</v>
      </c>
      <c r="C175" s="112"/>
      <c r="D175" s="112"/>
      <c r="E175" s="21">
        <v>0</v>
      </c>
      <c r="F175" s="118" t="str">
        <f t="shared" si="44"/>
        <v>-</v>
      </c>
      <c r="G175" s="117" t="str">
        <f t="shared" si="45"/>
        <v>-</v>
      </c>
      <c r="H175" s="68"/>
    </row>
    <row r="176" spans="1:8" x14ac:dyDescent="0.25">
      <c r="A176" s="49"/>
      <c r="B176" s="112"/>
      <c r="C176" s="112"/>
      <c r="D176" s="112"/>
      <c r="E176" s="112"/>
      <c r="F176" s="118"/>
      <c r="G176" s="117"/>
      <c r="H176" s="68"/>
    </row>
    <row r="177" spans="1:8" x14ac:dyDescent="0.25">
      <c r="A177" s="52" t="s">
        <v>81</v>
      </c>
      <c r="B177" s="111">
        <f>B178+B182+B190+B192+B195+B197</f>
        <v>1012.01</v>
      </c>
      <c r="C177" s="111">
        <v>53623</v>
      </c>
      <c r="D177" s="111">
        <v>53623</v>
      </c>
      <c r="E177" s="111">
        <f t="shared" ref="E177" si="52">E178+E182+E190+E192+E195+E197</f>
        <v>6839.38</v>
      </c>
      <c r="F177" s="117">
        <f t="shared" si="44"/>
        <v>675.8213851641782</v>
      </c>
      <c r="G177" s="117">
        <f t="shared" si="45"/>
        <v>12.754564272793392</v>
      </c>
      <c r="H177" s="68"/>
    </row>
    <row r="178" spans="1:8" x14ac:dyDescent="0.25">
      <c r="A178" s="48" t="s">
        <v>82</v>
      </c>
      <c r="B178" s="111">
        <f>SUM(B179:B181)</f>
        <v>0</v>
      </c>
      <c r="C178" s="111"/>
      <c r="D178" s="111"/>
      <c r="E178" s="111">
        <f t="shared" ref="E178" si="53">SUM(E179:E181)</f>
        <v>0</v>
      </c>
      <c r="F178" s="117" t="str">
        <f t="shared" si="44"/>
        <v>-</v>
      </c>
      <c r="G178" s="117" t="str">
        <f t="shared" si="45"/>
        <v>-</v>
      </c>
      <c r="H178" s="68"/>
    </row>
    <row r="179" spans="1:8" x14ac:dyDescent="0.25">
      <c r="A179" s="49" t="s">
        <v>83</v>
      </c>
      <c r="B179" s="21">
        <v>0</v>
      </c>
      <c r="C179" s="112"/>
      <c r="D179" s="112"/>
      <c r="E179" s="21">
        <v>0</v>
      </c>
      <c r="F179" s="118" t="str">
        <f t="shared" si="44"/>
        <v>-</v>
      </c>
      <c r="G179" s="117" t="str">
        <f t="shared" si="45"/>
        <v>-</v>
      </c>
      <c r="H179" s="68"/>
    </row>
    <row r="180" spans="1:8" x14ac:dyDescent="0.25">
      <c r="A180" s="49" t="s">
        <v>241</v>
      </c>
      <c r="B180" s="21">
        <v>0</v>
      </c>
      <c r="C180" s="112"/>
      <c r="D180" s="112"/>
      <c r="E180" s="21">
        <v>0</v>
      </c>
      <c r="F180" s="118" t="str">
        <f t="shared" si="44"/>
        <v>-</v>
      </c>
      <c r="G180" s="117" t="str">
        <f t="shared" si="45"/>
        <v>-</v>
      </c>
      <c r="H180" s="68"/>
    </row>
    <row r="181" spans="1:8" x14ac:dyDescent="0.25">
      <c r="A181" s="49" t="s">
        <v>206</v>
      </c>
      <c r="B181" s="21">
        <v>0</v>
      </c>
      <c r="C181" s="112"/>
      <c r="D181" s="112"/>
      <c r="E181" s="21">
        <v>0</v>
      </c>
      <c r="F181" s="118" t="str">
        <f t="shared" si="44"/>
        <v>-</v>
      </c>
      <c r="G181" s="117" t="str">
        <f t="shared" si="45"/>
        <v>-</v>
      </c>
      <c r="H181" s="68"/>
    </row>
    <row r="182" spans="1:8" x14ac:dyDescent="0.25">
      <c r="A182" s="48" t="s">
        <v>84</v>
      </c>
      <c r="B182" s="111">
        <f>SUM(B183:B189)</f>
        <v>1012.01</v>
      </c>
      <c r="C182" s="111"/>
      <c r="D182" s="111"/>
      <c r="E182" s="111">
        <f t="shared" ref="E182" si="54">SUM(E183:E189)</f>
        <v>6839.38</v>
      </c>
      <c r="F182" s="117">
        <f t="shared" si="44"/>
        <v>675.8213851641782</v>
      </c>
      <c r="G182" s="117" t="str">
        <f t="shared" si="45"/>
        <v>-</v>
      </c>
      <c r="H182" s="68"/>
    </row>
    <row r="183" spans="1:8" x14ac:dyDescent="0.25">
      <c r="A183" s="49" t="s">
        <v>85</v>
      </c>
      <c r="B183" s="112">
        <v>0</v>
      </c>
      <c r="C183" s="112"/>
      <c r="D183" s="112"/>
      <c r="E183" s="112">
        <v>6839.38</v>
      </c>
      <c r="F183" s="118" t="str">
        <f t="shared" si="44"/>
        <v>-</v>
      </c>
      <c r="G183" s="117" t="str">
        <f t="shared" si="45"/>
        <v>-</v>
      </c>
      <c r="H183" s="68"/>
    </row>
    <row r="184" spans="1:8" x14ac:dyDescent="0.25">
      <c r="A184" s="49" t="s">
        <v>86</v>
      </c>
      <c r="B184" s="21">
        <v>1012.01</v>
      </c>
      <c r="C184" s="112"/>
      <c r="D184" s="112"/>
      <c r="E184" s="21">
        <v>0</v>
      </c>
      <c r="F184" s="118">
        <f t="shared" si="44"/>
        <v>0</v>
      </c>
      <c r="G184" s="117" t="str">
        <f t="shared" si="45"/>
        <v>-</v>
      </c>
      <c r="H184" s="68"/>
    </row>
    <row r="185" spans="1:8" x14ac:dyDescent="0.25">
      <c r="A185" s="49" t="s">
        <v>87</v>
      </c>
      <c r="B185" s="21">
        <v>0</v>
      </c>
      <c r="C185" s="112"/>
      <c r="D185" s="112"/>
      <c r="E185" s="21">
        <v>0</v>
      </c>
      <c r="F185" s="118" t="str">
        <f t="shared" si="44"/>
        <v>-</v>
      </c>
      <c r="G185" s="117" t="str">
        <f t="shared" si="45"/>
        <v>-</v>
      </c>
      <c r="H185" s="68"/>
    </row>
    <row r="186" spans="1:8" x14ac:dyDescent="0.25">
      <c r="A186" s="49" t="s">
        <v>88</v>
      </c>
      <c r="B186" s="21">
        <v>0</v>
      </c>
      <c r="C186" s="112"/>
      <c r="D186" s="112"/>
      <c r="E186" s="21">
        <v>0</v>
      </c>
      <c r="F186" s="118" t="str">
        <f t="shared" si="44"/>
        <v>-</v>
      </c>
      <c r="G186" s="117" t="str">
        <f t="shared" si="45"/>
        <v>-</v>
      </c>
      <c r="H186" s="68"/>
    </row>
    <row r="187" spans="1:8" x14ac:dyDescent="0.25">
      <c r="A187" s="49" t="s">
        <v>158</v>
      </c>
      <c r="B187" s="21">
        <v>0</v>
      </c>
      <c r="C187" s="112"/>
      <c r="D187" s="112"/>
      <c r="E187" s="21">
        <v>0</v>
      </c>
      <c r="F187" s="118" t="str">
        <f t="shared" si="44"/>
        <v>-</v>
      </c>
      <c r="G187" s="117" t="str">
        <f t="shared" si="45"/>
        <v>-</v>
      </c>
      <c r="H187" s="68"/>
    </row>
    <row r="188" spans="1:8" x14ac:dyDescent="0.25">
      <c r="A188" s="49" t="s">
        <v>159</v>
      </c>
      <c r="B188" s="112">
        <v>0</v>
      </c>
      <c r="C188" s="112"/>
      <c r="D188" s="112"/>
      <c r="E188" s="112">
        <v>0</v>
      </c>
      <c r="F188" s="118" t="str">
        <f t="shared" si="44"/>
        <v>-</v>
      </c>
      <c r="G188" s="117" t="str">
        <f t="shared" si="45"/>
        <v>-</v>
      </c>
      <c r="H188" s="68"/>
    </row>
    <row r="189" spans="1:8" x14ac:dyDescent="0.25">
      <c r="A189" s="49" t="s">
        <v>89</v>
      </c>
      <c r="B189" s="112">
        <v>0</v>
      </c>
      <c r="C189" s="112"/>
      <c r="D189" s="112"/>
      <c r="E189" s="112">
        <v>0</v>
      </c>
      <c r="F189" s="118" t="str">
        <f t="shared" si="44"/>
        <v>-</v>
      </c>
      <c r="G189" s="117" t="str">
        <f t="shared" si="45"/>
        <v>-</v>
      </c>
      <c r="H189" s="68"/>
    </row>
    <row r="190" spans="1:8" hidden="1" x14ac:dyDescent="0.25">
      <c r="A190" s="48" t="s">
        <v>90</v>
      </c>
      <c r="B190" s="111">
        <f>B191</f>
        <v>0</v>
      </c>
      <c r="C190" s="111"/>
      <c r="D190" s="111"/>
      <c r="E190" s="111">
        <f t="shared" ref="E190" si="55">E191</f>
        <v>0</v>
      </c>
      <c r="F190" s="117" t="str">
        <f t="shared" si="44"/>
        <v>-</v>
      </c>
      <c r="G190" s="117" t="str">
        <f t="shared" si="45"/>
        <v>-</v>
      </c>
      <c r="H190" s="68"/>
    </row>
    <row r="191" spans="1:8" hidden="1" x14ac:dyDescent="0.25">
      <c r="A191" s="49" t="s">
        <v>91</v>
      </c>
      <c r="B191" s="21">
        <v>0</v>
      </c>
      <c r="C191" s="112"/>
      <c r="D191" s="112"/>
      <c r="E191" s="21">
        <v>0</v>
      </c>
      <c r="F191" s="118" t="str">
        <f t="shared" si="44"/>
        <v>-</v>
      </c>
      <c r="G191" s="117" t="str">
        <f t="shared" si="45"/>
        <v>-</v>
      </c>
      <c r="H191" s="68"/>
    </row>
    <row r="192" spans="1:8" hidden="1" x14ac:dyDescent="0.25">
      <c r="A192" s="48" t="s">
        <v>92</v>
      </c>
      <c r="B192" s="111">
        <f>B193+B194</f>
        <v>0</v>
      </c>
      <c r="C192" s="111"/>
      <c r="D192" s="111"/>
      <c r="E192" s="111">
        <f t="shared" ref="E192" si="56">E193+E194</f>
        <v>0</v>
      </c>
      <c r="F192" s="117" t="str">
        <f t="shared" si="44"/>
        <v>-</v>
      </c>
      <c r="G192" s="117" t="str">
        <f t="shared" si="45"/>
        <v>-</v>
      </c>
      <c r="H192" s="68"/>
    </row>
    <row r="193" spans="1:8" hidden="1" x14ac:dyDescent="0.25">
      <c r="A193" s="49" t="s">
        <v>93</v>
      </c>
      <c r="B193" s="112">
        <v>0</v>
      </c>
      <c r="C193" s="112"/>
      <c r="D193" s="112"/>
      <c r="E193" s="112">
        <v>0</v>
      </c>
      <c r="F193" s="118" t="str">
        <f t="shared" si="44"/>
        <v>-</v>
      </c>
      <c r="G193" s="117" t="str">
        <f t="shared" si="45"/>
        <v>-</v>
      </c>
      <c r="H193" s="68"/>
    </row>
    <row r="194" spans="1:8" hidden="1" x14ac:dyDescent="0.25">
      <c r="A194" s="49" t="s">
        <v>94</v>
      </c>
      <c r="B194" s="21">
        <v>0</v>
      </c>
      <c r="C194" s="112"/>
      <c r="D194" s="112"/>
      <c r="E194" s="21">
        <v>0</v>
      </c>
      <c r="F194" s="118" t="str">
        <f t="shared" si="44"/>
        <v>-</v>
      </c>
      <c r="G194" s="117" t="str">
        <f t="shared" si="45"/>
        <v>-</v>
      </c>
      <c r="H194" s="68"/>
    </row>
    <row r="195" spans="1:8" hidden="1" x14ac:dyDescent="0.25">
      <c r="A195" s="48" t="s">
        <v>242</v>
      </c>
      <c r="B195" s="111">
        <f>B196</f>
        <v>0</v>
      </c>
      <c r="C195" s="111"/>
      <c r="D195" s="111"/>
      <c r="E195" s="111">
        <f t="shared" ref="E195" si="57">E196</f>
        <v>0</v>
      </c>
      <c r="F195" s="118" t="str">
        <f t="shared" si="44"/>
        <v>-</v>
      </c>
      <c r="G195" s="117" t="str">
        <f t="shared" si="45"/>
        <v>-</v>
      </c>
      <c r="H195" s="68"/>
    </row>
    <row r="196" spans="1:8" hidden="1" x14ac:dyDescent="0.25">
      <c r="A196" s="49" t="s">
        <v>243</v>
      </c>
      <c r="B196" s="21">
        <v>0</v>
      </c>
      <c r="C196" s="112"/>
      <c r="D196" s="112"/>
      <c r="E196" s="21">
        <v>0</v>
      </c>
      <c r="F196" s="118" t="str">
        <f t="shared" si="44"/>
        <v>-</v>
      </c>
      <c r="G196" s="117" t="str">
        <f t="shared" si="45"/>
        <v>-</v>
      </c>
      <c r="H196" s="68"/>
    </row>
    <row r="197" spans="1:8" hidden="1" x14ac:dyDescent="0.25">
      <c r="A197" s="48" t="s">
        <v>95</v>
      </c>
      <c r="B197" s="111">
        <f>B198</f>
        <v>0</v>
      </c>
      <c r="C197" s="111"/>
      <c r="D197" s="111"/>
      <c r="E197" s="111">
        <f t="shared" ref="E197" si="58">E198</f>
        <v>0</v>
      </c>
      <c r="F197" s="117" t="str">
        <f t="shared" si="44"/>
        <v>-</v>
      </c>
      <c r="G197" s="117" t="str">
        <f t="shared" si="45"/>
        <v>-</v>
      </c>
      <c r="H197" s="68"/>
    </row>
    <row r="198" spans="1:8" hidden="1" x14ac:dyDescent="0.25">
      <c r="A198" s="49" t="s">
        <v>96</v>
      </c>
      <c r="B198" s="21">
        <v>0</v>
      </c>
      <c r="C198" s="112"/>
      <c r="D198" s="112"/>
      <c r="E198" s="21">
        <v>0</v>
      </c>
      <c r="F198" s="118" t="str">
        <f t="shared" si="44"/>
        <v>-</v>
      </c>
      <c r="G198" s="117" t="str">
        <f t="shared" si="45"/>
        <v>-</v>
      </c>
      <c r="H198" s="68"/>
    </row>
    <row r="199" spans="1:8" hidden="1" x14ac:dyDescent="0.25">
      <c r="A199" s="49"/>
      <c r="B199" s="112"/>
      <c r="C199" s="112"/>
      <c r="D199" s="112"/>
      <c r="E199" s="112"/>
      <c r="F199" s="118"/>
      <c r="G199" s="117"/>
      <c r="H199" s="68"/>
    </row>
    <row r="200" spans="1:8" hidden="1" x14ac:dyDescent="0.25">
      <c r="A200" s="52" t="s">
        <v>97</v>
      </c>
      <c r="B200" s="111">
        <f>B201+B203</f>
        <v>0</v>
      </c>
      <c r="C200" s="111">
        <v>0</v>
      </c>
      <c r="D200" s="111">
        <v>0</v>
      </c>
      <c r="E200" s="111">
        <f t="shared" ref="E200" si="59">E201+E203</f>
        <v>0</v>
      </c>
      <c r="F200" s="117" t="str">
        <f t="shared" si="44"/>
        <v>-</v>
      </c>
      <c r="G200" s="117" t="str">
        <f t="shared" si="45"/>
        <v>-</v>
      </c>
      <c r="H200" s="68"/>
    </row>
    <row r="201" spans="1:8" hidden="1" x14ac:dyDescent="0.25">
      <c r="A201" s="48" t="s">
        <v>98</v>
      </c>
      <c r="B201" s="111">
        <f>B202</f>
        <v>0</v>
      </c>
      <c r="C201" s="111"/>
      <c r="D201" s="111"/>
      <c r="E201" s="111">
        <f t="shared" ref="E201" si="60">E202</f>
        <v>0</v>
      </c>
      <c r="F201" s="117" t="str">
        <f t="shared" si="44"/>
        <v>-</v>
      </c>
      <c r="G201" s="117" t="str">
        <f t="shared" si="45"/>
        <v>-</v>
      </c>
      <c r="H201" s="68"/>
    </row>
    <row r="202" spans="1:8" hidden="1" x14ac:dyDescent="0.25">
      <c r="A202" s="49" t="s">
        <v>99</v>
      </c>
      <c r="B202" s="21">
        <v>0</v>
      </c>
      <c r="C202" s="112"/>
      <c r="D202" s="112"/>
      <c r="E202" s="21">
        <v>0</v>
      </c>
      <c r="F202" s="118" t="str">
        <f t="shared" si="44"/>
        <v>-</v>
      </c>
      <c r="G202" s="117" t="str">
        <f t="shared" si="45"/>
        <v>-</v>
      </c>
      <c r="H202" s="68"/>
    </row>
    <row r="203" spans="1:8" hidden="1" x14ac:dyDescent="0.25">
      <c r="A203" s="48" t="s">
        <v>100</v>
      </c>
      <c r="B203" s="111">
        <f>B204</f>
        <v>0</v>
      </c>
      <c r="C203" s="111"/>
      <c r="D203" s="111"/>
      <c r="E203" s="111">
        <f t="shared" ref="E203" si="61">E204</f>
        <v>0</v>
      </c>
      <c r="F203" s="117" t="str">
        <f t="shared" si="44"/>
        <v>-</v>
      </c>
      <c r="G203" s="117" t="str">
        <f t="shared" si="45"/>
        <v>-</v>
      </c>
      <c r="H203" s="68"/>
    </row>
    <row r="204" spans="1:8" hidden="1" x14ac:dyDescent="0.25">
      <c r="A204" s="49" t="s">
        <v>101</v>
      </c>
      <c r="B204" s="21">
        <v>0</v>
      </c>
      <c r="C204" s="112"/>
      <c r="D204" s="112"/>
      <c r="E204" s="21">
        <v>0</v>
      </c>
      <c r="F204" s="118" t="str">
        <f t="shared" si="44"/>
        <v>-</v>
      </c>
      <c r="G204" s="117" t="str">
        <f t="shared" si="45"/>
        <v>-</v>
      </c>
      <c r="H204" s="68"/>
    </row>
    <row r="205" spans="1:8" x14ac:dyDescent="0.25">
      <c r="A205" s="49"/>
      <c r="B205" s="112"/>
      <c r="C205" s="112"/>
      <c r="D205" s="112"/>
      <c r="E205" s="112"/>
      <c r="F205" s="118"/>
      <c r="G205" s="117"/>
      <c r="H205" s="68"/>
    </row>
    <row r="206" spans="1:8" s="5" customFormat="1" x14ac:dyDescent="0.25">
      <c r="A206" s="58" t="s">
        <v>102</v>
      </c>
      <c r="B206" s="114">
        <f>B96+B171</f>
        <v>384084.88</v>
      </c>
      <c r="C206" s="114">
        <f>C96+C171</f>
        <v>814221</v>
      </c>
      <c r="D206" s="114">
        <f>D96+D171</f>
        <v>814221</v>
      </c>
      <c r="E206" s="114">
        <f>E96+E171</f>
        <v>378448.35</v>
      </c>
      <c r="F206" s="100">
        <f t="shared" si="44"/>
        <v>98.532478029335593</v>
      </c>
      <c r="G206" s="100">
        <f t="shared" si="45"/>
        <v>46.479807079404729</v>
      </c>
      <c r="H206" s="68"/>
    </row>
    <row r="207" spans="1:8" x14ac:dyDescent="0.25">
      <c r="G207" s="1"/>
    </row>
  </sheetData>
  <mergeCells count="3">
    <mergeCell ref="A1:G1"/>
    <mergeCell ref="A3:G3"/>
    <mergeCell ref="A7:G7"/>
  </mergeCells>
  <conditionalFormatting sqref="B14">
    <cfRule type="containsBlanks" dxfId="120" priority="97">
      <formula>LEN(TRIM(B14))=0</formula>
    </cfRule>
  </conditionalFormatting>
  <conditionalFormatting sqref="B16:B19">
    <cfRule type="containsBlanks" dxfId="119" priority="90">
      <formula>LEN(TRIM(B16))=0</formula>
    </cfRule>
  </conditionalFormatting>
  <conditionalFormatting sqref="B21:B22">
    <cfRule type="containsBlanks" dxfId="118" priority="87">
      <formula>LEN(TRIM(B21))=0</formula>
    </cfRule>
  </conditionalFormatting>
  <conditionalFormatting sqref="B24:B25">
    <cfRule type="containsBlanks" dxfId="117" priority="85">
      <formula>LEN(TRIM(B24))=0</formula>
    </cfRule>
  </conditionalFormatting>
  <conditionalFormatting sqref="B27:B28">
    <cfRule type="containsBlanks" dxfId="116" priority="82">
      <formula>LEN(TRIM(B27))=0</formula>
    </cfRule>
  </conditionalFormatting>
  <conditionalFormatting sqref="B30:B33">
    <cfRule type="containsBlanks" dxfId="115" priority="81">
      <formula>LEN(TRIM(B30))=0</formula>
    </cfRule>
  </conditionalFormatting>
  <conditionalFormatting sqref="B37:B40">
    <cfRule type="containsBlanks" dxfId="114" priority="79">
      <formula>LEN(TRIM(B37))=0</formula>
    </cfRule>
  </conditionalFormatting>
  <conditionalFormatting sqref="B44">
    <cfRule type="containsBlanks" dxfId="113" priority="77">
      <formula>LEN(TRIM(B44))=0</formula>
    </cfRule>
  </conditionalFormatting>
  <conditionalFormatting sqref="B48:B49">
    <cfRule type="containsBlanks" dxfId="112" priority="75">
      <formula>LEN(TRIM(B48))=0</formula>
    </cfRule>
  </conditionalFormatting>
  <conditionalFormatting sqref="B51:B52">
    <cfRule type="containsBlanks" dxfId="111" priority="72">
      <formula>LEN(TRIM(B51))=0</formula>
    </cfRule>
  </conditionalFormatting>
  <conditionalFormatting sqref="B56:B58">
    <cfRule type="containsBlanks" dxfId="110" priority="70">
      <formula>LEN(TRIM(B56))=0</formula>
    </cfRule>
  </conditionalFormatting>
  <conditionalFormatting sqref="B61">
    <cfRule type="containsBlanks" dxfId="109" priority="68">
      <formula>LEN(TRIM(B61))=0</formula>
    </cfRule>
  </conditionalFormatting>
  <conditionalFormatting sqref="B65">
    <cfRule type="containsBlanks" dxfId="108" priority="66">
      <formula>LEN(TRIM(B65))=0</formula>
    </cfRule>
  </conditionalFormatting>
  <conditionalFormatting sqref="B72">
    <cfRule type="containsBlanks" dxfId="107" priority="64">
      <formula>LEN(TRIM(B72))=0</formula>
    </cfRule>
  </conditionalFormatting>
  <conditionalFormatting sqref="B74:B76">
    <cfRule type="containsBlanks" dxfId="106" priority="63">
      <formula>LEN(TRIM(B74))=0</formula>
    </cfRule>
  </conditionalFormatting>
  <conditionalFormatting sqref="B78">
    <cfRule type="containsBlanks" dxfId="105" priority="62">
      <formula>LEN(TRIM(B78))=0</formula>
    </cfRule>
  </conditionalFormatting>
  <conditionalFormatting sqref="B99:B102">
    <cfRule type="containsBlanks" dxfId="104" priority="57">
      <formula>LEN(TRIM(B99))=0</formula>
    </cfRule>
  </conditionalFormatting>
  <conditionalFormatting sqref="B104">
    <cfRule type="containsBlanks" dxfId="103" priority="54">
      <formula>LEN(TRIM(B104))=0</formula>
    </cfRule>
  </conditionalFormatting>
  <conditionalFormatting sqref="B106:B108">
    <cfRule type="containsBlanks" dxfId="102" priority="53">
      <formula>LEN(TRIM(B106))=0</formula>
    </cfRule>
  </conditionalFormatting>
  <conditionalFormatting sqref="B112:B115">
    <cfRule type="containsBlanks" dxfId="101" priority="49">
      <formula>LEN(TRIM(B112))=0</formula>
    </cfRule>
  </conditionalFormatting>
  <conditionalFormatting sqref="B117:B122">
    <cfRule type="containsBlanks" dxfId="100" priority="48">
      <formula>LEN(TRIM(B117))=0</formula>
    </cfRule>
  </conditionalFormatting>
  <conditionalFormatting sqref="B124:B132">
    <cfRule type="containsBlanks" dxfId="99" priority="47">
      <formula>LEN(TRIM(B124))=0</formula>
    </cfRule>
  </conditionalFormatting>
  <conditionalFormatting sqref="B134">
    <cfRule type="containsBlanks" dxfId="98" priority="46">
      <formula>LEN(TRIM(B134))=0</formula>
    </cfRule>
  </conditionalFormatting>
  <conditionalFormatting sqref="B136:B142">
    <cfRule type="containsBlanks" dxfId="97" priority="45">
      <formula>LEN(TRIM(B136))=0</formula>
    </cfRule>
  </conditionalFormatting>
  <conditionalFormatting sqref="B146:B147">
    <cfRule type="containsBlanks" dxfId="96" priority="39">
      <formula>LEN(TRIM(B146))=0</formula>
    </cfRule>
  </conditionalFormatting>
  <conditionalFormatting sqref="B149:B152">
    <cfRule type="containsBlanks" dxfId="95" priority="36">
      <formula>LEN(TRIM(B149))=0</formula>
    </cfRule>
  </conditionalFormatting>
  <conditionalFormatting sqref="B156:B157">
    <cfRule type="containsBlanks" dxfId="94" priority="34">
      <formula>LEN(TRIM(B156))=0</formula>
    </cfRule>
  </conditionalFormatting>
  <conditionalFormatting sqref="B160:B161">
    <cfRule type="containsBlanks" dxfId="93" priority="31">
      <formula>LEN(TRIM(B160))=0</formula>
    </cfRule>
  </conditionalFormatting>
  <conditionalFormatting sqref="B165:B166">
    <cfRule type="containsBlanks" dxfId="92" priority="30">
      <formula>LEN(TRIM(B165))=0</formula>
    </cfRule>
  </conditionalFormatting>
  <conditionalFormatting sqref="B168">
    <cfRule type="containsBlanks" dxfId="91" priority="28">
      <formula>LEN(TRIM(B168))=0</formula>
    </cfRule>
  </conditionalFormatting>
  <conditionalFormatting sqref="B174:B175">
    <cfRule type="containsBlanks" dxfId="90" priority="19">
      <formula>LEN(TRIM(B174))=0</formula>
    </cfRule>
  </conditionalFormatting>
  <conditionalFormatting sqref="B179:B181">
    <cfRule type="containsBlanks" dxfId="89" priority="17">
      <formula>LEN(TRIM(B179))=0</formula>
    </cfRule>
  </conditionalFormatting>
  <conditionalFormatting sqref="B183:B189">
    <cfRule type="containsBlanks" dxfId="88" priority="15">
      <formula>LEN(TRIM(B183))=0</formula>
    </cfRule>
  </conditionalFormatting>
  <conditionalFormatting sqref="B191">
    <cfRule type="containsBlanks" dxfId="87" priority="13">
      <formula>LEN(TRIM(B191))=0</formula>
    </cfRule>
  </conditionalFormatting>
  <conditionalFormatting sqref="B193:B194">
    <cfRule type="containsBlanks" dxfId="86" priority="11">
      <formula>LEN(TRIM(B193))=0</formula>
    </cfRule>
  </conditionalFormatting>
  <conditionalFormatting sqref="B196">
    <cfRule type="containsBlanks" dxfId="85" priority="8">
      <formula>LEN(TRIM(B196))=0</formula>
    </cfRule>
  </conditionalFormatting>
  <conditionalFormatting sqref="B198">
    <cfRule type="containsBlanks" dxfId="84" priority="6">
      <formula>LEN(TRIM(B198))=0</formula>
    </cfRule>
  </conditionalFormatting>
  <conditionalFormatting sqref="B202">
    <cfRule type="containsBlanks" dxfId="83" priority="4">
      <formula>LEN(TRIM(B202))=0</formula>
    </cfRule>
  </conditionalFormatting>
  <conditionalFormatting sqref="B204">
    <cfRule type="containsBlanks" dxfId="82" priority="3">
      <formula>LEN(TRIM(B204))=0</formula>
    </cfRule>
  </conditionalFormatting>
  <conditionalFormatting sqref="C12:D12">
    <cfRule type="containsBlanks" dxfId="81" priority="96">
      <formula>LEN(TRIM(C12))=0</formula>
    </cfRule>
  </conditionalFormatting>
  <conditionalFormatting sqref="C35:D35">
    <cfRule type="containsBlanks" dxfId="80" priority="95">
      <formula>LEN(TRIM(C35))=0</formula>
    </cfRule>
  </conditionalFormatting>
  <conditionalFormatting sqref="C42:D42">
    <cfRule type="containsBlanks" dxfId="79" priority="94">
      <formula>LEN(TRIM(C42))=0</formula>
    </cfRule>
  </conditionalFormatting>
  <conditionalFormatting sqref="C46:D46">
    <cfRule type="containsBlanks" dxfId="78" priority="93">
      <formula>LEN(TRIM(C46))=0</formula>
    </cfRule>
  </conditionalFormatting>
  <conditionalFormatting sqref="C54:D54">
    <cfRule type="containsBlanks" dxfId="77" priority="92">
      <formula>LEN(TRIM(C54))=0</formula>
    </cfRule>
  </conditionalFormatting>
  <conditionalFormatting sqref="C63:D63">
    <cfRule type="containsBlanks" dxfId="76" priority="91">
      <formula>LEN(TRIM(C63))=0</formula>
    </cfRule>
  </conditionalFormatting>
  <conditionalFormatting sqref="C70:D70">
    <cfRule type="containsBlanks" dxfId="75" priority="58">
      <formula>LEN(TRIM(C70))=0</formula>
    </cfRule>
  </conditionalFormatting>
  <conditionalFormatting sqref="C97:D97">
    <cfRule type="containsBlanks" dxfId="74" priority="55">
      <formula>LEN(TRIM(C97))=0</formula>
    </cfRule>
  </conditionalFormatting>
  <conditionalFormatting sqref="C110:D110">
    <cfRule type="containsBlanks" dxfId="73" priority="23">
      <formula>LEN(TRIM(C110))=0</formula>
    </cfRule>
  </conditionalFormatting>
  <conditionalFormatting sqref="C144:D144">
    <cfRule type="containsBlanks" dxfId="72" priority="37">
      <formula>LEN(TRIM(C144))=0</formula>
    </cfRule>
  </conditionalFormatting>
  <conditionalFormatting sqref="C154:D154">
    <cfRule type="containsBlanks" dxfId="71" priority="24">
      <formula>LEN(TRIM(C154))=0</formula>
    </cfRule>
  </conditionalFormatting>
  <conditionalFormatting sqref="C158:D158">
    <cfRule type="containsBlanks" dxfId="70" priority="25">
      <formula>LEN(TRIM(C158))=0</formula>
    </cfRule>
  </conditionalFormatting>
  <conditionalFormatting sqref="C163:D163">
    <cfRule type="containsBlanks" dxfId="69" priority="26">
      <formula>LEN(TRIM(C163))=0</formula>
    </cfRule>
  </conditionalFormatting>
  <conditionalFormatting sqref="C172:D172">
    <cfRule type="containsBlanks" dxfId="68" priority="22">
      <formula>LEN(TRIM(C172))=0</formula>
    </cfRule>
  </conditionalFormatting>
  <conditionalFormatting sqref="C177:D177">
    <cfRule type="containsBlanks" dxfId="67" priority="21">
      <formula>LEN(TRIM(C177))=0</formula>
    </cfRule>
  </conditionalFormatting>
  <conditionalFormatting sqref="C200:D200">
    <cfRule type="containsBlanks" dxfId="66" priority="20">
      <formula>LEN(TRIM(C200))=0</formula>
    </cfRule>
  </conditionalFormatting>
  <conditionalFormatting sqref="E14">
    <cfRule type="containsBlanks" dxfId="65" priority="88">
      <formula>LEN(TRIM(E14))=0</formula>
    </cfRule>
  </conditionalFormatting>
  <conditionalFormatting sqref="E16:E19">
    <cfRule type="containsBlanks" dxfId="64" priority="89">
      <formula>LEN(TRIM(E16))=0</formula>
    </cfRule>
  </conditionalFormatting>
  <conditionalFormatting sqref="E21:E22">
    <cfRule type="containsBlanks" dxfId="63" priority="86">
      <formula>LEN(TRIM(E21))=0</formula>
    </cfRule>
  </conditionalFormatting>
  <conditionalFormatting sqref="E24:E25">
    <cfRule type="containsBlanks" dxfId="62" priority="84">
      <formula>LEN(TRIM(E24))=0</formula>
    </cfRule>
  </conditionalFormatting>
  <conditionalFormatting sqref="E27:E28">
    <cfRule type="containsBlanks" dxfId="61" priority="83">
      <formula>LEN(TRIM(E27))=0</formula>
    </cfRule>
  </conditionalFormatting>
  <conditionalFormatting sqref="E30:E33">
    <cfRule type="containsBlanks" dxfId="60" priority="80">
      <formula>LEN(TRIM(E30))=0</formula>
    </cfRule>
  </conditionalFormatting>
  <conditionalFormatting sqref="E37:E40">
    <cfRule type="containsBlanks" dxfId="59" priority="78">
      <formula>LEN(TRIM(E37))=0</formula>
    </cfRule>
  </conditionalFormatting>
  <conditionalFormatting sqref="E44">
    <cfRule type="containsBlanks" dxfId="58" priority="76">
      <formula>LEN(TRIM(E44))=0</formula>
    </cfRule>
  </conditionalFormatting>
  <conditionalFormatting sqref="E48:E49">
    <cfRule type="containsBlanks" dxfId="57" priority="73">
      <formula>LEN(TRIM(E48))=0</formula>
    </cfRule>
  </conditionalFormatting>
  <conditionalFormatting sqref="E51:E52">
    <cfRule type="containsBlanks" dxfId="56" priority="71">
      <formula>LEN(TRIM(E51))=0</formula>
    </cfRule>
  </conditionalFormatting>
  <conditionalFormatting sqref="E56:E58">
    <cfRule type="containsBlanks" dxfId="55" priority="69">
      <formula>LEN(TRIM(E56))=0</formula>
    </cfRule>
  </conditionalFormatting>
  <conditionalFormatting sqref="E61">
    <cfRule type="containsBlanks" dxfId="54" priority="67">
      <formula>LEN(TRIM(E61))=0</formula>
    </cfRule>
  </conditionalFormatting>
  <conditionalFormatting sqref="E65">
    <cfRule type="containsBlanks" dxfId="53" priority="65">
      <formula>LEN(TRIM(E65))=0</formula>
    </cfRule>
  </conditionalFormatting>
  <conditionalFormatting sqref="E72">
    <cfRule type="containsBlanks" dxfId="52" priority="61">
      <formula>LEN(TRIM(E72))=0</formula>
    </cfRule>
  </conditionalFormatting>
  <conditionalFormatting sqref="E74:E76">
    <cfRule type="containsBlanks" dxfId="51" priority="60">
      <formula>LEN(TRIM(E74))=0</formula>
    </cfRule>
  </conditionalFormatting>
  <conditionalFormatting sqref="E78">
    <cfRule type="containsBlanks" dxfId="50" priority="59">
      <formula>LEN(TRIM(E78))=0</formula>
    </cfRule>
  </conditionalFormatting>
  <conditionalFormatting sqref="E99:E102">
    <cfRule type="containsBlanks" dxfId="49" priority="56">
      <formula>LEN(TRIM(E99))=0</formula>
    </cfRule>
  </conditionalFormatting>
  <conditionalFormatting sqref="E104">
    <cfRule type="containsBlanks" dxfId="48" priority="51">
      <formula>LEN(TRIM(E104))=0</formula>
    </cfRule>
  </conditionalFormatting>
  <conditionalFormatting sqref="E106:E108">
    <cfRule type="containsBlanks" dxfId="47" priority="52">
      <formula>LEN(TRIM(E106))=0</formula>
    </cfRule>
  </conditionalFormatting>
  <conditionalFormatting sqref="E112:E115">
    <cfRule type="containsBlanks" dxfId="46" priority="40">
      <formula>LEN(TRIM(E112))=0</formula>
    </cfRule>
  </conditionalFormatting>
  <conditionalFormatting sqref="E117:E122">
    <cfRule type="containsBlanks" dxfId="45" priority="41">
      <formula>LEN(TRIM(E117))=0</formula>
    </cfRule>
  </conditionalFormatting>
  <conditionalFormatting sqref="E124:E132">
    <cfRule type="containsBlanks" dxfId="44" priority="42">
      <formula>LEN(TRIM(E124))=0</formula>
    </cfRule>
  </conditionalFormatting>
  <conditionalFormatting sqref="E134">
    <cfRule type="containsBlanks" dxfId="43" priority="43">
      <formula>LEN(TRIM(E134))=0</formula>
    </cfRule>
  </conditionalFormatting>
  <conditionalFormatting sqref="E136:E142">
    <cfRule type="containsBlanks" dxfId="42" priority="44">
      <formula>LEN(TRIM(E136))=0</formula>
    </cfRule>
  </conditionalFormatting>
  <conditionalFormatting sqref="E146:E147">
    <cfRule type="containsBlanks" dxfId="41" priority="38">
      <formula>LEN(TRIM(E146))=0</formula>
    </cfRule>
  </conditionalFormatting>
  <conditionalFormatting sqref="E149:E152">
    <cfRule type="containsBlanks" dxfId="40" priority="35">
      <formula>LEN(TRIM(E149))=0</formula>
    </cfRule>
  </conditionalFormatting>
  <conditionalFormatting sqref="E156:E157">
    <cfRule type="containsBlanks" dxfId="39" priority="33">
      <formula>LEN(TRIM(E156))=0</formula>
    </cfRule>
  </conditionalFormatting>
  <conditionalFormatting sqref="E160:E161">
    <cfRule type="containsBlanks" dxfId="38" priority="32">
      <formula>LEN(TRIM(E160))=0</formula>
    </cfRule>
  </conditionalFormatting>
  <conditionalFormatting sqref="E165:E166">
    <cfRule type="containsBlanks" dxfId="37" priority="29">
      <formula>LEN(TRIM(E165))=0</formula>
    </cfRule>
  </conditionalFormatting>
  <conditionalFormatting sqref="E168">
    <cfRule type="containsBlanks" dxfId="36" priority="27">
      <formula>LEN(TRIM(E168))=0</formula>
    </cfRule>
  </conditionalFormatting>
  <conditionalFormatting sqref="E174:E175">
    <cfRule type="containsBlanks" dxfId="35" priority="18">
      <formula>LEN(TRIM(E174))=0</formula>
    </cfRule>
  </conditionalFormatting>
  <conditionalFormatting sqref="E179:E181">
    <cfRule type="containsBlanks" dxfId="34" priority="16">
      <formula>LEN(TRIM(E179))=0</formula>
    </cfRule>
  </conditionalFormatting>
  <conditionalFormatting sqref="E183:E189">
    <cfRule type="containsBlanks" dxfId="33" priority="14">
      <formula>LEN(TRIM(E183))=0</formula>
    </cfRule>
  </conditionalFormatting>
  <conditionalFormatting sqref="E191">
    <cfRule type="containsBlanks" dxfId="32" priority="12">
      <formula>LEN(TRIM(E191))=0</formula>
    </cfRule>
  </conditionalFormatting>
  <conditionalFormatting sqref="E193:E194">
    <cfRule type="containsBlanks" dxfId="31" priority="9">
      <formula>LEN(TRIM(E193))=0</formula>
    </cfRule>
  </conditionalFormatting>
  <conditionalFormatting sqref="E196">
    <cfRule type="containsBlanks" dxfId="30" priority="7">
      <formula>LEN(TRIM(E196))=0</formula>
    </cfRule>
  </conditionalFormatting>
  <conditionalFormatting sqref="E198">
    <cfRule type="containsBlanks" dxfId="29" priority="5">
      <formula>LEN(TRIM(E198))=0</formula>
    </cfRule>
  </conditionalFormatting>
  <conditionalFormatting sqref="E202">
    <cfRule type="containsBlanks" dxfId="28" priority="2">
      <formula>LEN(TRIM(E202))=0</formula>
    </cfRule>
  </conditionalFormatting>
  <conditionalFormatting sqref="E204">
    <cfRule type="containsBlanks" dxfId="27" priority="1">
      <formula>LEN(TRIM(E204))=0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8"/>
  <sheetViews>
    <sheetView showGridLines="0" topLeftCell="A7" zoomScaleNormal="100" workbookViewId="0">
      <selection activeCell="A57" sqref="A57"/>
    </sheetView>
  </sheetViews>
  <sheetFormatPr defaultColWidth="9.109375" defaultRowHeight="13.2" x14ac:dyDescent="0.25"/>
  <cols>
    <col min="1" max="1" width="83" style="1" customWidth="1"/>
    <col min="2" max="2" width="14.6640625" style="1" bestFit="1" customWidth="1"/>
    <col min="3" max="3" width="15.109375" style="1" bestFit="1" customWidth="1"/>
    <col min="4" max="5" width="14.6640625" style="1" bestFit="1" customWidth="1"/>
    <col min="6" max="7" width="8.5546875" style="1" bestFit="1" customWidth="1"/>
    <col min="8" max="16384" width="9.109375" style="1"/>
  </cols>
  <sheetData>
    <row r="2" spans="1:9" s="3" customFormat="1" ht="15.6" x14ac:dyDescent="0.3">
      <c r="A2" s="170" t="s">
        <v>267</v>
      </c>
      <c r="B2" s="170"/>
      <c r="C2" s="170"/>
      <c r="D2" s="170"/>
      <c r="E2" s="170"/>
      <c r="F2" s="170"/>
      <c r="G2" s="170"/>
    </row>
    <row r="3" spans="1:9" x14ac:dyDescent="0.25">
      <c r="A3" s="44"/>
      <c r="B3" s="44"/>
      <c r="C3" s="44"/>
      <c r="D3" s="44"/>
      <c r="E3" s="44"/>
      <c r="F3" s="44"/>
      <c r="G3" s="44"/>
    </row>
    <row r="4" spans="1:9" ht="39.6" x14ac:dyDescent="0.25">
      <c r="A4" s="56" t="s">
        <v>117</v>
      </c>
      <c r="B4" s="28" t="str">
        <f>'Sažetak '!B11</f>
        <v>Ostvarenje / izvršenje 
01.01.-30.06.'23.</v>
      </c>
      <c r="C4" s="28" t="str">
        <f>'Sažetak '!C11</f>
        <v>Izvorni plan 
2024.</v>
      </c>
      <c r="D4" s="28" t="str">
        <f>'Sažetak '!D11</f>
        <v>Tekući plan 
2024.</v>
      </c>
      <c r="E4" s="28" t="str">
        <f>'Sažetak '!E11</f>
        <v>Ostvarenje / izvršenje 
01.01.-30.06.'24.</v>
      </c>
      <c r="F4" s="36" t="s">
        <v>191</v>
      </c>
      <c r="G4" s="36" t="s">
        <v>192</v>
      </c>
    </row>
    <row r="5" spans="1:9" s="4" customFormat="1" ht="10.199999999999999" x14ac:dyDescent="0.2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 t="s">
        <v>114</v>
      </c>
      <c r="G5" s="54" t="s">
        <v>115</v>
      </c>
    </row>
    <row r="6" spans="1:9" x14ac:dyDescent="0.25">
      <c r="A6" s="7" t="s">
        <v>118</v>
      </c>
      <c r="B6" s="7"/>
      <c r="C6" s="7"/>
      <c r="D6" s="7"/>
      <c r="E6" s="7"/>
      <c r="F6" s="7"/>
      <c r="G6" s="7"/>
    </row>
    <row r="7" spans="1:9" ht="15.6" x14ac:dyDescent="0.3">
      <c r="A7" s="48" t="s">
        <v>160</v>
      </c>
      <c r="B7" s="60">
        <f>B8</f>
        <v>146395.26999999999</v>
      </c>
      <c r="C7" s="60">
        <f t="shared" ref="C7:E7" si="0">C8</f>
        <v>650000</v>
      </c>
      <c r="D7" s="60">
        <f t="shared" si="0"/>
        <v>650000</v>
      </c>
      <c r="E7" s="60">
        <f t="shared" si="0"/>
        <v>285597.95</v>
      </c>
      <c r="F7" s="117">
        <f>IFERROR(E7/B7*100,"-")</f>
        <v>195.08686995146772</v>
      </c>
      <c r="G7" s="117">
        <f>IFERROR(E7/D7*100,"-")</f>
        <v>43.938146153846155</v>
      </c>
      <c r="I7" s="15"/>
    </row>
    <row r="8" spans="1:9" ht="15.6" x14ac:dyDescent="0.3">
      <c r="A8" s="49" t="s">
        <v>148</v>
      </c>
      <c r="B8" s="14">
        <v>146395.26999999999</v>
      </c>
      <c r="C8" s="14">
        <v>650000</v>
      </c>
      <c r="D8" s="14">
        <v>650000</v>
      </c>
      <c r="E8" s="14">
        <v>285597.95</v>
      </c>
      <c r="F8" s="118">
        <f t="shared" ref="F8:F23" si="1">IFERROR(E8/B8*100,"-")</f>
        <v>195.08686995146772</v>
      </c>
      <c r="G8" s="118">
        <f t="shared" ref="G8:G23" si="2">IFERROR(E8/D8*100,"-")</f>
        <v>43.938146153846155</v>
      </c>
      <c r="I8" s="15"/>
    </row>
    <row r="9" spans="1:9" ht="13.8" x14ac:dyDescent="0.3">
      <c r="A9" s="48" t="s">
        <v>161</v>
      </c>
      <c r="B9" s="60">
        <f>B10</f>
        <v>139.38</v>
      </c>
      <c r="C9" s="60">
        <f t="shared" ref="C9:E9" si="3">C10</f>
        <v>500</v>
      </c>
      <c r="D9" s="60">
        <f t="shared" si="3"/>
        <v>500</v>
      </c>
      <c r="E9" s="60">
        <f t="shared" si="3"/>
        <v>1933.04</v>
      </c>
      <c r="F9" s="117">
        <f t="shared" si="1"/>
        <v>1386.8847754340652</v>
      </c>
      <c r="G9" s="117">
        <f t="shared" si="2"/>
        <v>386.60799999999995</v>
      </c>
      <c r="I9" s="105"/>
    </row>
    <row r="10" spans="1:9" x14ac:dyDescent="0.25">
      <c r="A10" s="49" t="s">
        <v>155</v>
      </c>
      <c r="B10" s="14">
        <v>139.38</v>
      </c>
      <c r="C10" s="14">
        <v>500</v>
      </c>
      <c r="D10" s="14">
        <v>500</v>
      </c>
      <c r="E10" s="14">
        <v>1933.04</v>
      </c>
      <c r="F10" s="118">
        <f t="shared" si="1"/>
        <v>1386.8847754340652</v>
      </c>
      <c r="G10" s="118">
        <f t="shared" si="2"/>
        <v>386.60799999999995</v>
      </c>
    </row>
    <row r="11" spans="1:9" hidden="1" x14ac:dyDescent="0.25">
      <c r="A11" s="48" t="s">
        <v>162</v>
      </c>
      <c r="B11" s="60">
        <f>B12+B13</f>
        <v>0</v>
      </c>
      <c r="C11" s="60">
        <f t="shared" ref="C11:E11" si="4">C12+C13</f>
        <v>0</v>
      </c>
      <c r="D11" s="60">
        <f t="shared" si="4"/>
        <v>0</v>
      </c>
      <c r="E11" s="60">
        <f t="shared" si="4"/>
        <v>0</v>
      </c>
      <c r="F11" s="117" t="str">
        <f t="shared" si="1"/>
        <v>-</v>
      </c>
      <c r="G11" s="117" t="str">
        <f t="shared" si="2"/>
        <v>-</v>
      </c>
    </row>
    <row r="12" spans="1:9" hidden="1" x14ac:dyDescent="0.25">
      <c r="A12" s="49" t="s">
        <v>151</v>
      </c>
      <c r="B12" s="14">
        <v>0</v>
      </c>
      <c r="C12" s="14">
        <v>0</v>
      </c>
      <c r="D12" s="14">
        <v>0</v>
      </c>
      <c r="E12" s="14">
        <v>0</v>
      </c>
      <c r="F12" s="118" t="str">
        <f t="shared" si="1"/>
        <v>-</v>
      </c>
      <c r="G12" s="118" t="str">
        <f t="shared" si="2"/>
        <v>-</v>
      </c>
    </row>
    <row r="13" spans="1:9" hidden="1" x14ac:dyDescent="0.25">
      <c r="A13" s="49" t="s">
        <v>154</v>
      </c>
      <c r="B13" s="14">
        <v>0</v>
      </c>
      <c r="C13" s="14">
        <v>0</v>
      </c>
      <c r="D13" s="14">
        <v>0</v>
      </c>
      <c r="E13" s="14">
        <v>0</v>
      </c>
      <c r="F13" s="118" t="str">
        <f t="shared" si="1"/>
        <v>-</v>
      </c>
      <c r="G13" s="118" t="str">
        <f t="shared" si="2"/>
        <v>-</v>
      </c>
    </row>
    <row r="14" spans="1:9" x14ac:dyDescent="0.25">
      <c r="A14" s="48" t="s">
        <v>163</v>
      </c>
      <c r="B14" s="60">
        <f>B15+B16</f>
        <v>256267.97</v>
      </c>
      <c r="C14" s="60">
        <f t="shared" ref="C14:E14" si="5">C15+C16</f>
        <v>108181</v>
      </c>
      <c r="D14" s="60">
        <f t="shared" si="5"/>
        <v>108181</v>
      </c>
      <c r="E14" s="60">
        <f t="shared" si="5"/>
        <v>337004.74</v>
      </c>
      <c r="F14" s="117">
        <f t="shared" si="1"/>
        <v>131.504822861788</v>
      </c>
      <c r="G14" s="117">
        <f t="shared" si="2"/>
        <v>311.51934258326321</v>
      </c>
    </row>
    <row r="15" spans="1:9" x14ac:dyDescent="0.25">
      <c r="A15" s="49" t="s">
        <v>152</v>
      </c>
      <c r="B15" s="14">
        <v>243655.54</v>
      </c>
      <c r="C15" s="14">
        <v>93500</v>
      </c>
      <c r="D15" s="14">
        <v>93500</v>
      </c>
      <c r="E15" s="14">
        <v>314956.27</v>
      </c>
      <c r="F15" s="118">
        <f t="shared" si="1"/>
        <v>129.26292174600258</v>
      </c>
      <c r="G15" s="118">
        <f t="shared" si="2"/>
        <v>336.85162566844923</v>
      </c>
    </row>
    <row r="16" spans="1:9" x14ac:dyDescent="0.25">
      <c r="A16" s="49" t="s">
        <v>153</v>
      </c>
      <c r="B16" s="14">
        <v>12612.43</v>
      </c>
      <c r="C16" s="14">
        <v>14681</v>
      </c>
      <c r="D16" s="14">
        <v>14681</v>
      </c>
      <c r="E16" s="14">
        <v>22048.47</v>
      </c>
      <c r="F16" s="118">
        <f t="shared" si="1"/>
        <v>174.81540036297528</v>
      </c>
      <c r="G16" s="118">
        <f t="shared" si="2"/>
        <v>150.18370683195968</v>
      </c>
    </row>
    <row r="17" spans="1:7" hidden="1" x14ac:dyDescent="0.25">
      <c r="A17" s="48" t="s">
        <v>196</v>
      </c>
      <c r="B17" s="60">
        <f>B18</f>
        <v>0</v>
      </c>
      <c r="C17" s="60">
        <f t="shared" ref="C17:E17" si="6">C18</f>
        <v>0</v>
      </c>
      <c r="D17" s="60">
        <f t="shared" si="6"/>
        <v>0</v>
      </c>
      <c r="E17" s="60">
        <f t="shared" si="6"/>
        <v>0</v>
      </c>
      <c r="F17" s="117" t="str">
        <f t="shared" si="1"/>
        <v>-</v>
      </c>
      <c r="G17" s="117" t="str">
        <f t="shared" si="2"/>
        <v>-</v>
      </c>
    </row>
    <row r="18" spans="1:7" hidden="1" x14ac:dyDescent="0.25">
      <c r="A18" s="49" t="s">
        <v>195</v>
      </c>
      <c r="B18" s="14">
        <v>0</v>
      </c>
      <c r="C18" s="14">
        <v>0</v>
      </c>
      <c r="D18" s="14">
        <v>0</v>
      </c>
      <c r="E18" s="14">
        <v>0</v>
      </c>
      <c r="F18" s="118" t="str">
        <f t="shared" si="1"/>
        <v>-</v>
      </c>
      <c r="G18" s="118" t="str">
        <f t="shared" si="2"/>
        <v>-</v>
      </c>
    </row>
    <row r="19" spans="1:7" hidden="1" x14ac:dyDescent="0.25">
      <c r="A19" s="48" t="s">
        <v>220</v>
      </c>
      <c r="B19" s="60">
        <f>B20+B21</f>
        <v>0</v>
      </c>
      <c r="C19" s="60">
        <f t="shared" ref="C19:E19" si="7">C20+C21</f>
        <v>0</v>
      </c>
      <c r="D19" s="60">
        <f t="shared" si="7"/>
        <v>0</v>
      </c>
      <c r="E19" s="60">
        <f t="shared" si="7"/>
        <v>0</v>
      </c>
      <c r="F19" s="117" t="str">
        <f t="shared" si="1"/>
        <v>-</v>
      </c>
      <c r="G19" s="117" t="str">
        <f t="shared" si="2"/>
        <v>-</v>
      </c>
    </row>
    <row r="20" spans="1:7" hidden="1" x14ac:dyDescent="0.25">
      <c r="A20" s="49" t="s">
        <v>149</v>
      </c>
      <c r="B20" s="14">
        <v>0</v>
      </c>
      <c r="C20" s="14">
        <v>0</v>
      </c>
      <c r="D20" s="14">
        <v>0</v>
      </c>
      <c r="E20" s="14">
        <v>0</v>
      </c>
      <c r="F20" s="118" t="str">
        <f t="shared" si="1"/>
        <v>-</v>
      </c>
      <c r="G20" s="118" t="str">
        <f t="shared" si="2"/>
        <v>-</v>
      </c>
    </row>
    <row r="21" spans="1:7" hidden="1" x14ac:dyDescent="0.25">
      <c r="A21" s="49" t="s">
        <v>164</v>
      </c>
      <c r="B21" s="108">
        <v>0</v>
      </c>
      <c r="C21" s="108">
        <v>0</v>
      </c>
      <c r="D21" s="108">
        <v>0</v>
      </c>
      <c r="E21" s="108">
        <v>0</v>
      </c>
      <c r="F21" s="118" t="str">
        <f t="shared" si="1"/>
        <v>-</v>
      </c>
      <c r="G21" s="118" t="str">
        <f t="shared" si="2"/>
        <v>-</v>
      </c>
    </row>
    <row r="22" spans="1:7" x14ac:dyDescent="0.25">
      <c r="A22" s="49"/>
      <c r="B22" s="11"/>
      <c r="C22" s="11"/>
      <c r="D22" s="11"/>
      <c r="E22" s="11"/>
      <c r="F22" s="118"/>
      <c r="G22" s="118"/>
    </row>
    <row r="23" spans="1:7" x14ac:dyDescent="0.25">
      <c r="A23" s="58" t="s">
        <v>19</v>
      </c>
      <c r="B23" s="59">
        <f>B7+B9+B11+B14+B17+B19</f>
        <v>402802.62</v>
      </c>
      <c r="C23" s="59">
        <f t="shared" ref="C23:E23" si="8">C7+C9+C11+C14+C17+C19</f>
        <v>758681</v>
      </c>
      <c r="D23" s="59">
        <f t="shared" si="8"/>
        <v>758681</v>
      </c>
      <c r="E23" s="59">
        <f t="shared" si="8"/>
        <v>624535.73</v>
      </c>
      <c r="F23" s="100">
        <f t="shared" si="1"/>
        <v>155.0475838513662</v>
      </c>
      <c r="G23" s="100">
        <f t="shared" si="2"/>
        <v>82.318620078794652</v>
      </c>
    </row>
    <row r="24" spans="1:7" s="5" customFormat="1" x14ac:dyDescent="0.25">
      <c r="B24" s="85"/>
      <c r="C24" s="85"/>
      <c r="D24" s="85"/>
      <c r="E24" s="85"/>
      <c r="F24" s="87"/>
      <c r="G24" s="87"/>
    </row>
    <row r="25" spans="1:7" x14ac:dyDescent="0.25">
      <c r="B25" s="68"/>
      <c r="C25" s="68"/>
      <c r="D25" s="68"/>
      <c r="E25" s="68"/>
      <c r="F25" s="43"/>
      <c r="G25" s="43"/>
    </row>
    <row r="26" spans="1:7" x14ac:dyDescent="0.25">
      <c r="B26" s="68"/>
      <c r="C26" s="68"/>
      <c r="D26" s="68"/>
      <c r="E26" s="68"/>
      <c r="F26" s="88"/>
      <c r="G26" s="88"/>
    </row>
    <row r="27" spans="1:7" x14ac:dyDescent="0.25">
      <c r="A27" s="7" t="s">
        <v>119</v>
      </c>
      <c r="B27" s="86"/>
      <c r="C27" s="86"/>
      <c r="D27" s="86"/>
      <c r="E27" s="86"/>
      <c r="F27" s="51"/>
      <c r="G27" s="51"/>
    </row>
    <row r="28" spans="1:7" x14ac:dyDescent="0.25">
      <c r="A28" s="48" t="s">
        <v>160</v>
      </c>
      <c r="B28" s="111">
        <f>B29</f>
        <v>143495</v>
      </c>
      <c r="C28" s="111">
        <f t="shared" ref="C28:E28" si="9">C29</f>
        <v>650000</v>
      </c>
      <c r="D28" s="111">
        <f t="shared" si="9"/>
        <v>650000</v>
      </c>
      <c r="E28" s="111">
        <f t="shared" si="9"/>
        <v>292396.25</v>
      </c>
      <c r="F28" s="117">
        <f t="shared" ref="F28:F46" si="10">IFERROR(E28/B28*100,"-")</f>
        <v>203.76755287640685</v>
      </c>
      <c r="G28" s="117">
        <f t="shared" ref="G28:G46" si="11">IFERROR(E28/D28*100,"-")</f>
        <v>44.984038461538461</v>
      </c>
    </row>
    <row r="29" spans="1:7" x14ac:dyDescent="0.25">
      <c r="A29" s="49" t="s">
        <v>148</v>
      </c>
      <c r="B29" s="112">
        <v>143495</v>
      </c>
      <c r="C29" s="112">
        <v>650000</v>
      </c>
      <c r="D29" s="112">
        <v>650000</v>
      </c>
      <c r="E29" s="112">
        <v>292396.25</v>
      </c>
      <c r="F29" s="118">
        <f t="shared" si="10"/>
        <v>203.76755287640685</v>
      </c>
      <c r="G29" s="118">
        <f t="shared" si="11"/>
        <v>44.984038461538461</v>
      </c>
    </row>
    <row r="30" spans="1:7" x14ac:dyDescent="0.25">
      <c r="A30" s="48" t="s">
        <v>161</v>
      </c>
      <c r="B30" s="111">
        <f>B31</f>
        <v>0</v>
      </c>
      <c r="C30" s="111">
        <f t="shared" ref="C30:E30" si="12">C31</f>
        <v>56040</v>
      </c>
      <c r="D30" s="111">
        <f t="shared" si="12"/>
        <v>56040</v>
      </c>
      <c r="E30" s="111">
        <f t="shared" si="12"/>
        <v>0</v>
      </c>
      <c r="F30" s="117" t="str">
        <f t="shared" si="10"/>
        <v>-</v>
      </c>
      <c r="G30" s="117">
        <f t="shared" si="11"/>
        <v>0</v>
      </c>
    </row>
    <row r="31" spans="1:7" x14ac:dyDescent="0.25">
      <c r="A31" s="49" t="s">
        <v>155</v>
      </c>
      <c r="B31" s="112">
        <v>0</v>
      </c>
      <c r="C31" s="112">
        <v>56040</v>
      </c>
      <c r="D31" s="112">
        <v>56040</v>
      </c>
      <c r="E31" s="112">
        <v>0</v>
      </c>
      <c r="F31" s="118" t="str">
        <f t="shared" si="10"/>
        <v>-</v>
      </c>
      <c r="G31" s="118">
        <f t="shared" si="11"/>
        <v>0</v>
      </c>
    </row>
    <row r="32" spans="1:7" hidden="1" x14ac:dyDescent="0.25">
      <c r="A32" s="48" t="s">
        <v>162</v>
      </c>
      <c r="B32" s="111">
        <f>B33+B34</f>
        <v>0</v>
      </c>
      <c r="C32" s="111">
        <f t="shared" ref="C32:E32" si="13">C33+C34</f>
        <v>0</v>
      </c>
      <c r="D32" s="111">
        <f t="shared" si="13"/>
        <v>0</v>
      </c>
      <c r="E32" s="111">
        <f t="shared" si="13"/>
        <v>0</v>
      </c>
      <c r="F32" s="117" t="str">
        <f t="shared" si="10"/>
        <v>-</v>
      </c>
      <c r="G32" s="117" t="str">
        <f t="shared" si="11"/>
        <v>-</v>
      </c>
    </row>
    <row r="33" spans="1:7" hidden="1" x14ac:dyDescent="0.25">
      <c r="A33" s="49" t="s">
        <v>151</v>
      </c>
      <c r="B33" s="112">
        <v>0</v>
      </c>
      <c r="C33" s="112">
        <v>0</v>
      </c>
      <c r="D33" s="112">
        <v>0</v>
      </c>
      <c r="E33" s="112">
        <v>0</v>
      </c>
      <c r="F33" s="118" t="str">
        <f t="shared" si="10"/>
        <v>-</v>
      </c>
      <c r="G33" s="118" t="str">
        <f t="shared" si="11"/>
        <v>-</v>
      </c>
    </row>
    <row r="34" spans="1:7" hidden="1" x14ac:dyDescent="0.25">
      <c r="A34" s="49" t="s">
        <v>154</v>
      </c>
      <c r="B34" s="112">
        <v>0</v>
      </c>
      <c r="C34" s="112">
        <v>0</v>
      </c>
      <c r="D34" s="112">
        <v>0</v>
      </c>
      <c r="E34" s="112">
        <v>0</v>
      </c>
      <c r="F34" s="118" t="str">
        <f t="shared" si="10"/>
        <v>-</v>
      </c>
      <c r="G34" s="118" t="str">
        <f t="shared" si="11"/>
        <v>-</v>
      </c>
    </row>
    <row r="35" spans="1:7" x14ac:dyDescent="0.25">
      <c r="A35" s="48" t="s">
        <v>163</v>
      </c>
      <c r="B35" s="111">
        <f>B36+B37</f>
        <v>240589.88</v>
      </c>
      <c r="C35" s="111">
        <f t="shared" ref="C35:E35" si="14">C36+C37</f>
        <v>108181</v>
      </c>
      <c r="D35" s="111">
        <f t="shared" si="14"/>
        <v>108181</v>
      </c>
      <c r="E35" s="111">
        <f t="shared" si="14"/>
        <v>86052.1</v>
      </c>
      <c r="F35" s="117">
        <f t="shared" si="10"/>
        <v>35.767132017356673</v>
      </c>
      <c r="G35" s="117">
        <f t="shared" si="11"/>
        <v>79.54455958070271</v>
      </c>
    </row>
    <row r="36" spans="1:7" x14ac:dyDescent="0.25">
      <c r="A36" s="49" t="s">
        <v>152</v>
      </c>
      <c r="B36" s="112">
        <v>207868.18</v>
      </c>
      <c r="C36" s="112">
        <v>93500</v>
      </c>
      <c r="D36" s="112">
        <v>93500</v>
      </c>
      <c r="E36" s="112">
        <v>78735.3</v>
      </c>
      <c r="F36" s="118">
        <f t="shared" si="10"/>
        <v>37.877514490192773</v>
      </c>
      <c r="G36" s="118">
        <f t="shared" si="11"/>
        <v>84.208877005347588</v>
      </c>
    </row>
    <row r="37" spans="1:7" x14ac:dyDescent="0.25">
      <c r="A37" s="49" t="s">
        <v>153</v>
      </c>
      <c r="B37" s="112">
        <v>32721.7</v>
      </c>
      <c r="C37" s="112">
        <v>14681</v>
      </c>
      <c r="D37" s="112">
        <v>14681</v>
      </c>
      <c r="E37" s="112">
        <v>7316.8</v>
      </c>
      <c r="F37" s="118">
        <f t="shared" si="10"/>
        <v>22.36069641858461</v>
      </c>
      <c r="G37" s="118">
        <f t="shared" si="11"/>
        <v>49.838566855118863</v>
      </c>
    </row>
    <row r="38" spans="1:7" hidden="1" x14ac:dyDescent="0.25">
      <c r="A38" s="48" t="s">
        <v>196</v>
      </c>
      <c r="B38" s="111">
        <f>B39</f>
        <v>0</v>
      </c>
      <c r="C38" s="111">
        <f t="shared" ref="C38:E38" si="15">C39</f>
        <v>0</v>
      </c>
      <c r="D38" s="111">
        <f t="shared" si="15"/>
        <v>0</v>
      </c>
      <c r="E38" s="111">
        <f t="shared" si="15"/>
        <v>0</v>
      </c>
      <c r="F38" s="117" t="str">
        <f t="shared" si="10"/>
        <v>-</v>
      </c>
      <c r="G38" s="117" t="str">
        <f t="shared" si="11"/>
        <v>-</v>
      </c>
    </row>
    <row r="39" spans="1:7" hidden="1" x14ac:dyDescent="0.25">
      <c r="A39" s="49" t="s">
        <v>195</v>
      </c>
      <c r="B39" s="112">
        <v>0</v>
      </c>
      <c r="C39" s="112">
        <v>0</v>
      </c>
      <c r="D39" s="112">
        <v>0</v>
      </c>
      <c r="E39" s="112">
        <v>0</v>
      </c>
      <c r="F39" s="118" t="str">
        <f t="shared" si="10"/>
        <v>-</v>
      </c>
      <c r="G39" s="118" t="str">
        <f t="shared" si="11"/>
        <v>-</v>
      </c>
    </row>
    <row r="40" spans="1:7" hidden="1" x14ac:dyDescent="0.25">
      <c r="A40" s="48" t="s">
        <v>220</v>
      </c>
      <c r="B40" s="111">
        <f>B41+B42</f>
        <v>0</v>
      </c>
      <c r="C40" s="111">
        <f t="shared" ref="C40:E40" si="16">C41+C42</f>
        <v>0</v>
      </c>
      <c r="D40" s="111">
        <f t="shared" si="16"/>
        <v>0</v>
      </c>
      <c r="E40" s="111">
        <f t="shared" si="16"/>
        <v>0</v>
      </c>
      <c r="F40" s="117" t="str">
        <f t="shared" si="10"/>
        <v>-</v>
      </c>
      <c r="G40" s="117" t="str">
        <f t="shared" si="11"/>
        <v>-</v>
      </c>
    </row>
    <row r="41" spans="1:7" hidden="1" x14ac:dyDescent="0.25">
      <c r="A41" s="49" t="s">
        <v>149</v>
      </c>
      <c r="B41" s="112">
        <v>0</v>
      </c>
      <c r="C41" s="112">
        <v>0</v>
      </c>
      <c r="D41" s="112">
        <v>0</v>
      </c>
      <c r="E41" s="112">
        <v>0</v>
      </c>
      <c r="F41" s="118" t="str">
        <f t="shared" si="10"/>
        <v>-</v>
      </c>
      <c r="G41" s="118" t="str">
        <f t="shared" si="11"/>
        <v>-</v>
      </c>
    </row>
    <row r="42" spans="1:7" hidden="1" x14ac:dyDescent="0.25">
      <c r="A42" s="49" t="s">
        <v>164</v>
      </c>
      <c r="B42" s="21">
        <v>0</v>
      </c>
      <c r="C42" s="21">
        <v>0</v>
      </c>
      <c r="D42" s="21">
        <v>0</v>
      </c>
      <c r="E42" s="21">
        <v>0</v>
      </c>
      <c r="F42" s="118" t="str">
        <f t="shared" si="10"/>
        <v>-</v>
      </c>
      <c r="G42" s="118" t="str">
        <f t="shared" si="11"/>
        <v>-</v>
      </c>
    </row>
    <row r="43" spans="1:7" hidden="1" x14ac:dyDescent="0.25">
      <c r="A43" s="48" t="s">
        <v>165</v>
      </c>
      <c r="B43" s="111">
        <f>B44</f>
        <v>0</v>
      </c>
      <c r="C43" s="111">
        <f t="shared" ref="C43:E43" si="17">C44</f>
        <v>0</v>
      </c>
      <c r="D43" s="111">
        <f t="shared" si="17"/>
        <v>0</v>
      </c>
      <c r="E43" s="111">
        <f t="shared" si="17"/>
        <v>0</v>
      </c>
      <c r="F43" s="117" t="str">
        <f t="shared" si="10"/>
        <v>-</v>
      </c>
      <c r="G43" s="117" t="str">
        <f t="shared" si="11"/>
        <v>-</v>
      </c>
    </row>
    <row r="44" spans="1:7" hidden="1" x14ac:dyDescent="0.25">
      <c r="A44" s="49" t="s">
        <v>150</v>
      </c>
      <c r="B44" s="21">
        <v>0</v>
      </c>
      <c r="C44" s="21">
        <v>0</v>
      </c>
      <c r="D44" s="21">
        <v>0</v>
      </c>
      <c r="E44" s="21">
        <v>0</v>
      </c>
      <c r="F44" s="118" t="str">
        <f t="shared" si="10"/>
        <v>-</v>
      </c>
      <c r="G44" s="118" t="str">
        <f t="shared" si="11"/>
        <v>-</v>
      </c>
    </row>
    <row r="45" spans="1:7" x14ac:dyDescent="0.25">
      <c r="A45" s="49"/>
      <c r="B45" s="112"/>
      <c r="C45" s="112"/>
      <c r="D45" s="112"/>
      <c r="E45" s="112"/>
      <c r="F45" s="118"/>
      <c r="G45" s="118"/>
    </row>
    <row r="46" spans="1:7" x14ac:dyDescent="0.25">
      <c r="A46" s="58" t="s">
        <v>102</v>
      </c>
      <c r="B46" s="114">
        <f>B28+B30+B32+B35+B38+B40+B43</f>
        <v>384084.88</v>
      </c>
      <c r="C46" s="114">
        <f t="shared" ref="C46:E46" si="18">C28+C30+C32+C35+C38+C40+C43</f>
        <v>814221</v>
      </c>
      <c r="D46" s="114">
        <f t="shared" si="18"/>
        <v>814221</v>
      </c>
      <c r="E46" s="114">
        <f t="shared" si="18"/>
        <v>378448.35</v>
      </c>
      <c r="F46" s="100">
        <f t="shared" si="10"/>
        <v>98.532478029335593</v>
      </c>
      <c r="G46" s="100">
        <f t="shared" si="11"/>
        <v>46.479807079404729</v>
      </c>
    </row>
    <row r="48" spans="1:7" x14ac:dyDescent="0.25">
      <c r="B48" s="68"/>
      <c r="C48" s="68"/>
      <c r="D48" s="68"/>
      <c r="E48" s="68"/>
      <c r="F48" s="68"/>
      <c r="G48" s="68"/>
    </row>
  </sheetData>
  <mergeCells count="1">
    <mergeCell ref="A2:G2"/>
  </mergeCells>
  <conditionalFormatting sqref="B8:E8">
    <cfRule type="containsBlanks" dxfId="26" priority="13">
      <formula>LEN(TRIM(B8))=0</formula>
    </cfRule>
  </conditionalFormatting>
  <conditionalFormatting sqref="B10:E10">
    <cfRule type="containsBlanks" dxfId="25" priority="12">
      <formula>LEN(TRIM(B10))=0</formula>
    </cfRule>
  </conditionalFormatting>
  <conditionalFormatting sqref="B12:E13">
    <cfRule type="containsBlanks" dxfId="24" priority="11">
      <formula>LEN(TRIM(B12))=0</formula>
    </cfRule>
  </conditionalFormatting>
  <conditionalFormatting sqref="B15:E16">
    <cfRule type="containsBlanks" dxfId="23" priority="10">
      <formula>LEN(TRIM(B15))=0</formula>
    </cfRule>
  </conditionalFormatting>
  <conditionalFormatting sqref="B18:E18">
    <cfRule type="containsBlanks" dxfId="22" priority="9">
      <formula>LEN(TRIM(B18))=0</formula>
    </cfRule>
  </conditionalFormatting>
  <conditionalFormatting sqref="B20:E21">
    <cfRule type="containsBlanks" dxfId="21" priority="8">
      <formula>LEN(TRIM(B20))=0</formula>
    </cfRule>
  </conditionalFormatting>
  <conditionalFormatting sqref="B29:E29">
    <cfRule type="containsBlanks" dxfId="20" priority="7">
      <formula>LEN(TRIM(B29))=0</formula>
    </cfRule>
  </conditionalFormatting>
  <conditionalFormatting sqref="B31:E31">
    <cfRule type="containsBlanks" dxfId="19" priority="6">
      <formula>LEN(TRIM(B31))=0</formula>
    </cfRule>
  </conditionalFormatting>
  <conditionalFormatting sqref="B33:E34">
    <cfRule type="containsBlanks" dxfId="18" priority="5">
      <formula>LEN(TRIM(B33))=0</formula>
    </cfRule>
  </conditionalFormatting>
  <conditionalFormatting sqref="B36:E37">
    <cfRule type="containsBlanks" dxfId="17" priority="4">
      <formula>LEN(TRIM(B36))=0</formula>
    </cfRule>
  </conditionalFormatting>
  <conditionalFormatting sqref="B39:E39">
    <cfRule type="containsBlanks" dxfId="16" priority="3">
      <formula>LEN(TRIM(B39))=0</formula>
    </cfRule>
  </conditionalFormatting>
  <conditionalFormatting sqref="B41:E42">
    <cfRule type="containsBlanks" dxfId="15" priority="2">
      <formula>LEN(TRIM(B41))=0</formula>
    </cfRule>
  </conditionalFormatting>
  <conditionalFormatting sqref="B44:E44">
    <cfRule type="containsBlanks" dxfId="14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5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0"/>
  <sheetViews>
    <sheetView showGridLines="0" zoomScaleNormal="100" workbookViewId="0">
      <selection activeCell="A53" sqref="A53"/>
    </sheetView>
  </sheetViews>
  <sheetFormatPr defaultColWidth="9.109375" defaultRowHeight="13.2" x14ac:dyDescent="0.25"/>
  <cols>
    <col min="1" max="1" width="100.109375" style="1" customWidth="1"/>
    <col min="2" max="2" width="16.6640625" style="1" customWidth="1"/>
    <col min="3" max="3" width="15.33203125" style="1" bestFit="1" customWidth="1"/>
    <col min="4" max="4" width="15.88671875" style="1" bestFit="1" customWidth="1"/>
    <col min="5" max="5" width="16" style="1" customWidth="1"/>
    <col min="6" max="6" width="9.109375" style="1" bestFit="1" customWidth="1"/>
    <col min="7" max="7" width="8.5546875" style="1" bestFit="1" customWidth="1"/>
    <col min="8" max="16384" width="9.109375" style="1"/>
  </cols>
  <sheetData>
    <row r="1" spans="1:9" s="134" customFormat="1" ht="13.5" customHeight="1" x14ac:dyDescent="0.3">
      <c r="A1" s="170" t="s">
        <v>268</v>
      </c>
      <c r="B1" s="170"/>
      <c r="C1" s="170"/>
      <c r="D1" s="170"/>
      <c r="E1" s="170"/>
      <c r="F1" s="170"/>
      <c r="G1" s="170"/>
    </row>
    <row r="2" spans="1:9" ht="3.75" customHeight="1" x14ac:dyDescent="0.25">
      <c r="A2" s="44"/>
      <c r="B2" s="44"/>
      <c r="C2" s="44"/>
      <c r="D2" s="44"/>
      <c r="E2" s="44"/>
      <c r="F2" s="44"/>
      <c r="G2" s="44"/>
    </row>
    <row r="3" spans="1:9" ht="26.4" x14ac:dyDescent="0.25">
      <c r="A3" s="56" t="s">
        <v>120</v>
      </c>
      <c r="B3" s="28" t="s">
        <v>282</v>
      </c>
      <c r="C3" s="28" t="str">
        <f>'Sažetak '!C11</f>
        <v>Izvorni plan 
2024.</v>
      </c>
      <c r="D3" s="28" t="str">
        <f>'Sažetak '!D11</f>
        <v>Tekući plan 
2024.</v>
      </c>
      <c r="E3" s="28" t="s">
        <v>283</v>
      </c>
      <c r="F3" s="36" t="s">
        <v>191</v>
      </c>
      <c r="G3" s="36" t="s">
        <v>192</v>
      </c>
    </row>
    <row r="4" spans="1:9" s="4" customFormat="1" ht="8.25" customHeight="1" x14ac:dyDescent="0.2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 t="s">
        <v>114</v>
      </c>
      <c r="G4" s="54" t="s">
        <v>115</v>
      </c>
    </row>
    <row r="5" spans="1:9" x14ac:dyDescent="0.25">
      <c r="A5" s="7" t="s">
        <v>126</v>
      </c>
      <c r="B5" s="7"/>
      <c r="C5" s="7"/>
      <c r="D5" s="7"/>
      <c r="E5" s="7"/>
      <c r="F5" s="7"/>
      <c r="G5" s="7"/>
    </row>
    <row r="6" spans="1:9" ht="15.6" x14ac:dyDescent="0.3">
      <c r="A6" s="104" t="s">
        <v>121</v>
      </c>
      <c r="B6" s="121">
        <f>SUM(B7:B11)</f>
        <v>384084.87999999995</v>
      </c>
      <c r="C6" s="121">
        <f t="shared" ref="C6:E6" si="0">SUM(C7:C11)</f>
        <v>814221</v>
      </c>
      <c r="D6" s="121">
        <f t="shared" si="0"/>
        <v>814221</v>
      </c>
      <c r="E6" s="121">
        <f t="shared" si="0"/>
        <v>378448.35000000003</v>
      </c>
      <c r="F6" s="123">
        <f>IFERROR(E6/B6*100,"-")</f>
        <v>98.532478029335621</v>
      </c>
      <c r="G6" s="123">
        <f>IFERROR(E6/D6*100,"-")</f>
        <v>46.479807079404736</v>
      </c>
      <c r="I6" s="15"/>
    </row>
    <row r="7" spans="1:9" ht="15.6" hidden="1" x14ac:dyDescent="0.3">
      <c r="A7" s="53" t="s">
        <v>166</v>
      </c>
      <c r="B7" s="21">
        <v>0</v>
      </c>
      <c r="C7" s="21">
        <v>0</v>
      </c>
      <c r="D7" s="21">
        <v>0</v>
      </c>
      <c r="E7" s="21">
        <v>0</v>
      </c>
      <c r="F7" s="118" t="str">
        <f t="shared" ref="F7:F38" si="1">IFERROR(E7/B7*100,"-")</f>
        <v>-</v>
      </c>
      <c r="G7" s="118" t="str">
        <f t="shared" ref="G7:G38" si="2">IFERROR(E7/D7*100,"-")</f>
        <v>-</v>
      </c>
      <c r="I7" s="15"/>
    </row>
    <row r="8" spans="1:9" ht="13.8" x14ac:dyDescent="0.3">
      <c r="A8" s="53" t="s">
        <v>214</v>
      </c>
      <c r="B8" s="21">
        <v>12598.66</v>
      </c>
      <c r="C8" s="21">
        <v>5625</v>
      </c>
      <c r="D8" s="21">
        <v>5625</v>
      </c>
      <c r="E8" s="21">
        <v>5464.03</v>
      </c>
      <c r="F8" s="118">
        <f t="shared" si="1"/>
        <v>43.36992981793302</v>
      </c>
      <c r="G8" s="118">
        <f t="shared" si="2"/>
        <v>97.138311111111108</v>
      </c>
      <c r="I8" s="105"/>
    </row>
    <row r="9" spans="1:9" hidden="1" x14ac:dyDescent="0.25">
      <c r="A9" s="53" t="s">
        <v>167</v>
      </c>
      <c r="B9" s="21">
        <v>0</v>
      </c>
      <c r="C9" s="21">
        <v>0</v>
      </c>
      <c r="D9" s="21">
        <v>0</v>
      </c>
      <c r="E9" s="21">
        <v>0</v>
      </c>
      <c r="F9" s="118" t="str">
        <f t="shared" si="1"/>
        <v>-</v>
      </c>
      <c r="G9" s="118" t="str">
        <f t="shared" si="2"/>
        <v>-</v>
      </c>
    </row>
    <row r="10" spans="1:9" hidden="1" x14ac:dyDescent="0.25">
      <c r="A10" s="53" t="s">
        <v>168</v>
      </c>
      <c r="B10" s="21">
        <v>0</v>
      </c>
      <c r="C10" s="21">
        <v>0</v>
      </c>
      <c r="D10" s="21">
        <v>0</v>
      </c>
      <c r="E10" s="21">
        <v>0</v>
      </c>
      <c r="F10" s="118" t="str">
        <f t="shared" si="1"/>
        <v>-</v>
      </c>
      <c r="G10" s="118" t="str">
        <f t="shared" si="2"/>
        <v>-</v>
      </c>
    </row>
    <row r="11" spans="1:9" x14ac:dyDescent="0.25">
      <c r="A11" s="53" t="s">
        <v>169</v>
      </c>
      <c r="B11" s="21">
        <v>371486.22</v>
      </c>
      <c r="C11" s="21">
        <v>808596</v>
      </c>
      <c r="D11" s="21">
        <v>808596</v>
      </c>
      <c r="E11" s="21">
        <v>372984.32000000001</v>
      </c>
      <c r="F11" s="118">
        <f t="shared" si="1"/>
        <v>100.40327202446433</v>
      </c>
      <c r="G11" s="118">
        <f t="shared" si="2"/>
        <v>46.127401075444354</v>
      </c>
    </row>
    <row r="12" spans="1:9" hidden="1" x14ac:dyDescent="0.25">
      <c r="A12" s="92" t="s">
        <v>122</v>
      </c>
      <c r="B12" s="121">
        <f>SUM(B13:B16)</f>
        <v>0</v>
      </c>
      <c r="C12" s="121">
        <f t="shared" ref="C12:E12" si="3">SUM(C13:C16)</f>
        <v>0</v>
      </c>
      <c r="D12" s="121">
        <f t="shared" si="3"/>
        <v>0</v>
      </c>
      <c r="E12" s="121">
        <f t="shared" si="3"/>
        <v>0</v>
      </c>
      <c r="F12" s="123" t="str">
        <f t="shared" si="1"/>
        <v>-</v>
      </c>
      <c r="G12" s="123" t="str">
        <f t="shared" si="2"/>
        <v>-</v>
      </c>
    </row>
    <row r="13" spans="1:9" hidden="1" x14ac:dyDescent="0.25">
      <c r="A13" s="53" t="s">
        <v>170</v>
      </c>
      <c r="B13" s="21">
        <v>0</v>
      </c>
      <c r="C13" s="21">
        <v>0</v>
      </c>
      <c r="D13" s="21">
        <v>0</v>
      </c>
      <c r="E13" s="21">
        <v>0</v>
      </c>
      <c r="F13" s="118" t="str">
        <f t="shared" si="1"/>
        <v>-</v>
      </c>
      <c r="G13" s="118" t="str">
        <f t="shared" si="2"/>
        <v>-</v>
      </c>
    </row>
    <row r="14" spans="1:9" hidden="1" x14ac:dyDescent="0.25">
      <c r="A14" s="53" t="s">
        <v>171</v>
      </c>
      <c r="B14" s="21">
        <v>0</v>
      </c>
      <c r="C14" s="21">
        <v>0</v>
      </c>
      <c r="D14" s="21">
        <v>0</v>
      </c>
      <c r="E14" s="21">
        <v>0</v>
      </c>
      <c r="F14" s="118" t="str">
        <f t="shared" si="1"/>
        <v>-</v>
      </c>
      <c r="G14" s="118" t="str">
        <f t="shared" si="2"/>
        <v>-</v>
      </c>
    </row>
    <row r="15" spans="1:9" hidden="1" x14ac:dyDescent="0.25">
      <c r="A15" s="53" t="s">
        <v>172</v>
      </c>
      <c r="B15" s="21">
        <v>0</v>
      </c>
      <c r="C15" s="21">
        <v>0</v>
      </c>
      <c r="D15" s="21">
        <v>0</v>
      </c>
      <c r="E15" s="21">
        <v>0</v>
      </c>
      <c r="F15" s="118" t="str">
        <f t="shared" si="1"/>
        <v>-</v>
      </c>
      <c r="G15" s="118" t="str">
        <f t="shared" si="2"/>
        <v>-</v>
      </c>
    </row>
    <row r="16" spans="1:9" hidden="1" x14ac:dyDescent="0.25">
      <c r="A16" s="53" t="s">
        <v>173</v>
      </c>
      <c r="B16" s="21">
        <v>0</v>
      </c>
      <c r="C16" s="21">
        <v>0</v>
      </c>
      <c r="D16" s="21">
        <v>0</v>
      </c>
      <c r="E16" s="21">
        <v>0</v>
      </c>
      <c r="F16" s="118" t="str">
        <f t="shared" si="1"/>
        <v>-</v>
      </c>
      <c r="G16" s="118" t="str">
        <f t="shared" si="2"/>
        <v>-</v>
      </c>
    </row>
    <row r="17" spans="1:7" hidden="1" x14ac:dyDescent="0.25">
      <c r="A17" s="92" t="s">
        <v>123</v>
      </c>
      <c r="B17" s="121">
        <f>SUM(B18:B23)</f>
        <v>0</v>
      </c>
      <c r="C17" s="121">
        <f t="shared" ref="C17:E17" si="4">SUM(C18:C23)</f>
        <v>0</v>
      </c>
      <c r="D17" s="121">
        <f t="shared" si="4"/>
        <v>0</v>
      </c>
      <c r="E17" s="121">
        <f t="shared" si="4"/>
        <v>0</v>
      </c>
      <c r="F17" s="123" t="str">
        <f t="shared" si="1"/>
        <v>-</v>
      </c>
      <c r="G17" s="123" t="str">
        <f t="shared" si="2"/>
        <v>-</v>
      </c>
    </row>
    <row r="18" spans="1:7" hidden="1" x14ac:dyDescent="0.25">
      <c r="A18" s="53" t="s">
        <v>174</v>
      </c>
      <c r="B18" s="21">
        <v>0</v>
      </c>
      <c r="C18" s="21">
        <v>0</v>
      </c>
      <c r="D18" s="21">
        <v>0</v>
      </c>
      <c r="E18" s="21">
        <v>0</v>
      </c>
      <c r="F18" s="118" t="str">
        <f t="shared" si="1"/>
        <v>-</v>
      </c>
      <c r="G18" s="118" t="str">
        <f t="shared" si="2"/>
        <v>-</v>
      </c>
    </row>
    <row r="19" spans="1:7" hidden="1" x14ac:dyDescent="0.25">
      <c r="A19" s="53" t="s">
        <v>175</v>
      </c>
      <c r="B19" s="21">
        <v>0</v>
      </c>
      <c r="C19" s="21">
        <v>0</v>
      </c>
      <c r="D19" s="21">
        <v>0</v>
      </c>
      <c r="E19" s="21">
        <v>0</v>
      </c>
      <c r="F19" s="118" t="str">
        <f t="shared" si="1"/>
        <v>-</v>
      </c>
      <c r="G19" s="118" t="str">
        <f t="shared" si="2"/>
        <v>-</v>
      </c>
    </row>
    <row r="20" spans="1:7" hidden="1" x14ac:dyDescent="0.25">
      <c r="A20" s="53" t="s">
        <v>215</v>
      </c>
      <c r="B20" s="21">
        <v>0</v>
      </c>
      <c r="C20" s="21">
        <v>0</v>
      </c>
      <c r="D20" s="21">
        <v>0</v>
      </c>
      <c r="E20" s="21">
        <v>0</v>
      </c>
      <c r="F20" s="118" t="str">
        <f t="shared" si="1"/>
        <v>-</v>
      </c>
      <c r="G20" s="118" t="str">
        <f t="shared" si="2"/>
        <v>-</v>
      </c>
    </row>
    <row r="21" spans="1:7" s="5" customFormat="1" hidden="1" x14ac:dyDescent="0.25">
      <c r="A21" s="53" t="s">
        <v>176</v>
      </c>
      <c r="B21" s="21">
        <v>0</v>
      </c>
      <c r="C21" s="21">
        <v>0</v>
      </c>
      <c r="D21" s="21">
        <v>0</v>
      </c>
      <c r="E21" s="21">
        <v>0</v>
      </c>
      <c r="F21" s="118" t="str">
        <f t="shared" si="1"/>
        <v>-</v>
      </c>
      <c r="G21" s="118" t="str">
        <f t="shared" si="2"/>
        <v>-</v>
      </c>
    </row>
    <row r="22" spans="1:7" hidden="1" x14ac:dyDescent="0.25">
      <c r="A22" s="53" t="s">
        <v>177</v>
      </c>
      <c r="B22" s="21">
        <v>0</v>
      </c>
      <c r="C22" s="21">
        <v>0</v>
      </c>
      <c r="D22" s="21">
        <v>0</v>
      </c>
      <c r="E22" s="21">
        <v>0</v>
      </c>
      <c r="F22" s="118" t="str">
        <f t="shared" si="1"/>
        <v>-</v>
      </c>
      <c r="G22" s="118" t="str">
        <f t="shared" si="2"/>
        <v>-</v>
      </c>
    </row>
    <row r="23" spans="1:7" hidden="1" x14ac:dyDescent="0.25">
      <c r="A23" s="53" t="s">
        <v>178</v>
      </c>
      <c r="B23" s="21">
        <v>0</v>
      </c>
      <c r="C23" s="21">
        <v>0</v>
      </c>
      <c r="D23" s="21">
        <v>0</v>
      </c>
      <c r="E23" s="21">
        <v>0</v>
      </c>
      <c r="F23" s="118" t="str">
        <f t="shared" si="1"/>
        <v>-</v>
      </c>
      <c r="G23" s="118" t="str">
        <f t="shared" si="2"/>
        <v>-</v>
      </c>
    </row>
    <row r="24" spans="1:7" hidden="1" x14ac:dyDescent="0.25">
      <c r="A24" s="92" t="s">
        <v>124</v>
      </c>
      <c r="B24" s="121">
        <f>SUM(B25:B31)</f>
        <v>0</v>
      </c>
      <c r="C24" s="121">
        <f t="shared" ref="C24:E24" si="5">SUM(C25:C31)</f>
        <v>0</v>
      </c>
      <c r="D24" s="121">
        <f t="shared" si="5"/>
        <v>0</v>
      </c>
      <c r="E24" s="121">
        <f t="shared" si="5"/>
        <v>0</v>
      </c>
      <c r="F24" s="123" t="str">
        <f t="shared" si="1"/>
        <v>-</v>
      </c>
      <c r="G24" s="123" t="str">
        <f t="shared" si="2"/>
        <v>-</v>
      </c>
    </row>
    <row r="25" spans="1:7" hidden="1" x14ac:dyDescent="0.25">
      <c r="A25" s="53" t="s">
        <v>179</v>
      </c>
      <c r="B25" s="112">
        <v>0</v>
      </c>
      <c r="C25" s="112">
        <v>0</v>
      </c>
      <c r="D25" s="112">
        <v>0</v>
      </c>
      <c r="E25" s="112">
        <v>0</v>
      </c>
      <c r="F25" s="118" t="str">
        <f t="shared" si="1"/>
        <v>-</v>
      </c>
      <c r="G25" s="118" t="str">
        <f t="shared" si="2"/>
        <v>-</v>
      </c>
    </row>
    <row r="26" spans="1:7" hidden="1" x14ac:dyDescent="0.25">
      <c r="A26" s="53" t="s">
        <v>180</v>
      </c>
      <c r="B26" s="21">
        <v>0</v>
      </c>
      <c r="C26" s="21">
        <v>0</v>
      </c>
      <c r="D26" s="21">
        <v>0</v>
      </c>
      <c r="E26" s="21">
        <v>0</v>
      </c>
      <c r="F26" s="118" t="str">
        <f t="shared" si="1"/>
        <v>-</v>
      </c>
      <c r="G26" s="118" t="str">
        <f t="shared" si="2"/>
        <v>-</v>
      </c>
    </row>
    <row r="27" spans="1:7" hidden="1" x14ac:dyDescent="0.25">
      <c r="A27" s="53" t="s">
        <v>181</v>
      </c>
      <c r="B27" s="21">
        <v>0</v>
      </c>
      <c r="C27" s="21">
        <v>0</v>
      </c>
      <c r="D27" s="21">
        <v>0</v>
      </c>
      <c r="E27" s="21">
        <v>0</v>
      </c>
      <c r="F27" s="118" t="str">
        <f t="shared" si="1"/>
        <v>-</v>
      </c>
      <c r="G27" s="118" t="str">
        <f t="shared" si="2"/>
        <v>-</v>
      </c>
    </row>
    <row r="28" spans="1:7" hidden="1" x14ac:dyDescent="0.25">
      <c r="A28" s="53" t="s">
        <v>182</v>
      </c>
      <c r="B28" s="21">
        <v>0</v>
      </c>
      <c r="C28" s="21">
        <v>0</v>
      </c>
      <c r="D28" s="21">
        <v>0</v>
      </c>
      <c r="E28" s="21">
        <v>0</v>
      </c>
      <c r="F28" s="118" t="str">
        <f t="shared" si="1"/>
        <v>-</v>
      </c>
      <c r="G28" s="118" t="str">
        <f t="shared" si="2"/>
        <v>-</v>
      </c>
    </row>
    <row r="29" spans="1:7" hidden="1" x14ac:dyDescent="0.25">
      <c r="A29" s="53" t="s">
        <v>183</v>
      </c>
      <c r="B29" s="112">
        <v>0</v>
      </c>
      <c r="C29" s="112">
        <v>0</v>
      </c>
      <c r="D29" s="112">
        <v>0</v>
      </c>
      <c r="E29" s="112">
        <v>0</v>
      </c>
      <c r="F29" s="118" t="str">
        <f t="shared" si="1"/>
        <v>-</v>
      </c>
      <c r="G29" s="118" t="str">
        <f t="shared" si="2"/>
        <v>-</v>
      </c>
    </row>
    <row r="30" spans="1:7" hidden="1" x14ac:dyDescent="0.25">
      <c r="A30" s="53" t="s">
        <v>184</v>
      </c>
      <c r="B30" s="21">
        <v>0</v>
      </c>
      <c r="C30" s="21">
        <v>0</v>
      </c>
      <c r="D30" s="21">
        <v>0</v>
      </c>
      <c r="E30" s="21">
        <v>0</v>
      </c>
      <c r="F30" s="118" t="str">
        <f t="shared" si="1"/>
        <v>-</v>
      </c>
      <c r="G30" s="118" t="str">
        <f t="shared" si="2"/>
        <v>-</v>
      </c>
    </row>
    <row r="31" spans="1:7" hidden="1" x14ac:dyDescent="0.25">
      <c r="A31" s="53" t="s">
        <v>185</v>
      </c>
      <c r="B31" s="21">
        <v>0</v>
      </c>
      <c r="C31" s="21">
        <v>0</v>
      </c>
      <c r="D31" s="21">
        <v>0</v>
      </c>
      <c r="E31" s="21">
        <v>0</v>
      </c>
      <c r="F31" s="118" t="str">
        <f t="shared" si="1"/>
        <v>-</v>
      </c>
      <c r="G31" s="118" t="str">
        <f t="shared" si="2"/>
        <v>-</v>
      </c>
    </row>
    <row r="32" spans="1:7" hidden="1" x14ac:dyDescent="0.25">
      <c r="A32" s="92" t="s">
        <v>125</v>
      </c>
      <c r="B32" s="121">
        <f>SUM(B33:B36)</f>
        <v>0</v>
      </c>
      <c r="C32" s="121">
        <f t="shared" ref="C32:E32" si="6">SUM(C33:C36)</f>
        <v>0</v>
      </c>
      <c r="D32" s="121">
        <f t="shared" si="6"/>
        <v>0</v>
      </c>
      <c r="E32" s="121">
        <f t="shared" si="6"/>
        <v>0</v>
      </c>
      <c r="F32" s="123" t="str">
        <f t="shared" si="1"/>
        <v>-</v>
      </c>
      <c r="G32" s="123" t="str">
        <f t="shared" si="2"/>
        <v>-</v>
      </c>
    </row>
    <row r="33" spans="1:7" hidden="1" x14ac:dyDescent="0.25">
      <c r="A33" s="53" t="s">
        <v>186</v>
      </c>
      <c r="B33" s="21">
        <v>0</v>
      </c>
      <c r="C33" s="21">
        <v>0</v>
      </c>
      <c r="D33" s="21">
        <v>0</v>
      </c>
      <c r="E33" s="21">
        <v>0</v>
      </c>
      <c r="F33" s="118" t="str">
        <f t="shared" si="1"/>
        <v>-</v>
      </c>
      <c r="G33" s="118" t="str">
        <f t="shared" si="2"/>
        <v>-</v>
      </c>
    </row>
    <row r="34" spans="1:7" s="5" customFormat="1" hidden="1" x14ac:dyDescent="0.25">
      <c r="A34" s="53" t="s">
        <v>187</v>
      </c>
      <c r="B34" s="21">
        <v>0</v>
      </c>
      <c r="C34" s="21">
        <v>0</v>
      </c>
      <c r="D34" s="21">
        <v>0</v>
      </c>
      <c r="E34" s="21">
        <v>0</v>
      </c>
      <c r="F34" s="118" t="str">
        <f t="shared" si="1"/>
        <v>-</v>
      </c>
      <c r="G34" s="118" t="str">
        <f t="shared" si="2"/>
        <v>-</v>
      </c>
    </row>
    <row r="35" spans="1:7" hidden="1" x14ac:dyDescent="0.25">
      <c r="A35" s="53" t="s">
        <v>188</v>
      </c>
      <c r="B35" s="21">
        <v>0</v>
      </c>
      <c r="C35" s="21">
        <v>0</v>
      </c>
      <c r="D35" s="21">
        <v>0</v>
      </c>
      <c r="E35" s="21">
        <v>0</v>
      </c>
      <c r="F35" s="118" t="str">
        <f t="shared" si="1"/>
        <v>-</v>
      </c>
      <c r="G35" s="118" t="str">
        <f t="shared" si="2"/>
        <v>-</v>
      </c>
    </row>
    <row r="36" spans="1:7" hidden="1" x14ac:dyDescent="0.25">
      <c r="A36" s="53" t="s">
        <v>189</v>
      </c>
      <c r="B36" s="21">
        <v>0</v>
      </c>
      <c r="C36" s="21">
        <v>0</v>
      </c>
      <c r="D36" s="21">
        <v>0</v>
      </c>
      <c r="E36" s="21">
        <v>0</v>
      </c>
      <c r="F36" s="118" t="str">
        <f t="shared" si="1"/>
        <v>-</v>
      </c>
      <c r="G36" s="118" t="str">
        <f t="shared" si="2"/>
        <v>-</v>
      </c>
    </row>
    <row r="37" spans="1:7" x14ac:dyDescent="0.25">
      <c r="B37" s="115"/>
      <c r="C37" s="115"/>
      <c r="D37" s="115"/>
      <c r="E37" s="115"/>
      <c r="F37" s="119"/>
      <c r="G37" s="119"/>
    </row>
    <row r="38" spans="1:7" x14ac:dyDescent="0.25">
      <c r="A38" s="91" t="s">
        <v>102</v>
      </c>
      <c r="B38" s="122">
        <f>B6+B12+B17+B24+B32</f>
        <v>384084.87999999995</v>
      </c>
      <c r="C38" s="122">
        <f t="shared" ref="C38:E38" si="7">C6+C12+C17+C24+C32</f>
        <v>814221</v>
      </c>
      <c r="D38" s="122">
        <f t="shared" si="7"/>
        <v>814221</v>
      </c>
      <c r="E38" s="122">
        <f t="shared" si="7"/>
        <v>378448.35000000003</v>
      </c>
      <c r="F38" s="124">
        <f t="shared" si="1"/>
        <v>98.532478029335621</v>
      </c>
      <c r="G38" s="124">
        <f t="shared" si="2"/>
        <v>46.479807079404736</v>
      </c>
    </row>
    <row r="40" spans="1:7" x14ac:dyDescent="0.25">
      <c r="B40" s="68"/>
      <c r="C40" s="68"/>
      <c r="D40" s="68"/>
      <c r="E40" s="68"/>
      <c r="F40" s="68"/>
      <c r="G40" s="68"/>
    </row>
  </sheetData>
  <mergeCells count="1">
    <mergeCell ref="A1:G1"/>
  </mergeCells>
  <conditionalFormatting sqref="B7:E11">
    <cfRule type="containsBlanks" dxfId="13" priority="5">
      <formula>LEN(TRIM(B7))=0</formula>
    </cfRule>
  </conditionalFormatting>
  <conditionalFormatting sqref="B13:E16">
    <cfRule type="containsBlanks" dxfId="12" priority="4">
      <formula>LEN(TRIM(B13))=0</formula>
    </cfRule>
  </conditionalFormatting>
  <conditionalFormatting sqref="B18:E23">
    <cfRule type="containsBlanks" dxfId="11" priority="3">
      <formula>LEN(TRIM(B18))=0</formula>
    </cfRule>
  </conditionalFormatting>
  <conditionalFormatting sqref="B25:E31">
    <cfRule type="containsBlanks" dxfId="10" priority="2">
      <formula>LEN(TRIM(B25))=0</formula>
    </cfRule>
  </conditionalFormatting>
  <conditionalFormatting sqref="B33:E36">
    <cfRule type="containsBlanks" dxfId="9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6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"/>
  <sheetViews>
    <sheetView showGridLines="0" zoomScaleNormal="100" workbookViewId="0">
      <selection activeCell="D35" sqref="D35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1" bestFit="1" customWidth="1"/>
    <col min="7" max="7" width="10" style="1" bestFit="1" customWidth="1"/>
    <col min="8" max="16384" width="9.109375" style="1"/>
  </cols>
  <sheetData>
    <row r="1" spans="1:9" s="134" customFormat="1" ht="15.6" x14ac:dyDescent="0.3">
      <c r="A1" s="140" t="s">
        <v>103</v>
      </c>
      <c r="G1" s="141"/>
    </row>
    <row r="3" spans="1:9" s="134" customFormat="1" ht="15.6" x14ac:dyDescent="0.3">
      <c r="A3" s="170" t="s">
        <v>269</v>
      </c>
      <c r="B3" s="170"/>
      <c r="C3" s="170"/>
      <c r="D3" s="170"/>
      <c r="E3" s="170"/>
      <c r="F3" s="170"/>
      <c r="G3" s="170"/>
    </row>
    <row r="4" spans="1:9" x14ac:dyDescent="0.25">
      <c r="A4" s="44"/>
      <c r="B4" s="44"/>
      <c r="C4" s="44"/>
      <c r="D4" s="44"/>
      <c r="E4" s="44"/>
      <c r="F4" s="44"/>
      <c r="G4" s="44"/>
    </row>
    <row r="5" spans="1:9" ht="39.6" x14ac:dyDescent="0.25">
      <c r="A5" s="56" t="s">
        <v>127</v>
      </c>
      <c r="B5" s="28" t="str">
        <f>'Sažetak '!B11</f>
        <v>Ostvarenje / izvršenje 
01.01.-30.06.'23.</v>
      </c>
      <c r="C5" s="28" t="str">
        <f>'Sažetak '!C11</f>
        <v>Izvorni plan 
2024.</v>
      </c>
      <c r="D5" s="28" t="str">
        <f>'Sažetak '!D11</f>
        <v>Tekući plan 
2024.</v>
      </c>
      <c r="E5" s="28" t="str">
        <f>'Sažetak '!E11</f>
        <v>Ostvarenje / izvršenje 
01.01.-30.06.'24.</v>
      </c>
      <c r="F5" s="36" t="s">
        <v>191</v>
      </c>
      <c r="G5" s="36" t="s">
        <v>192</v>
      </c>
    </row>
    <row r="6" spans="1:9" s="4" customFormat="1" ht="10.199999999999999" x14ac:dyDescent="0.2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 t="s">
        <v>114</v>
      </c>
      <c r="G6" s="54" t="s">
        <v>115</v>
      </c>
    </row>
    <row r="7" spans="1:9" x14ac:dyDescent="0.25">
      <c r="A7" s="7" t="s">
        <v>104</v>
      </c>
      <c r="B7" s="46"/>
      <c r="C7" s="46"/>
      <c r="D7" s="46"/>
      <c r="E7" s="46"/>
      <c r="F7" s="47"/>
      <c r="G7" s="96"/>
    </row>
    <row r="8" spans="1:9" ht="15.6" x14ac:dyDescent="0.3">
      <c r="A8" s="52" t="s">
        <v>105</v>
      </c>
      <c r="B8" s="111">
        <f>B9+B11</f>
        <v>0</v>
      </c>
      <c r="C8" s="111">
        <f t="shared" ref="C8:E8" si="0">C9+C11</f>
        <v>0</v>
      </c>
      <c r="D8" s="111">
        <f t="shared" si="0"/>
        <v>0</v>
      </c>
      <c r="E8" s="111">
        <f t="shared" si="0"/>
        <v>0</v>
      </c>
      <c r="F8" s="117" t="str">
        <f>IFERROR(E8/B8*100,"-")</f>
        <v>-</v>
      </c>
      <c r="G8" s="117" t="str">
        <f>IFERROR(E8/D8*100,"-")</f>
        <v>-</v>
      </c>
      <c r="I8" s="15"/>
    </row>
    <row r="9" spans="1:9" ht="27" hidden="1" x14ac:dyDescent="0.3">
      <c r="A9" s="48" t="s">
        <v>190</v>
      </c>
      <c r="B9" s="111">
        <f>B10</f>
        <v>0</v>
      </c>
      <c r="C9" s="111">
        <f t="shared" ref="C9:E9" si="1">C10</f>
        <v>0</v>
      </c>
      <c r="D9" s="111">
        <f t="shared" si="1"/>
        <v>0</v>
      </c>
      <c r="E9" s="111">
        <f t="shared" si="1"/>
        <v>0</v>
      </c>
      <c r="F9" s="117" t="str">
        <f t="shared" ref="F9:F24" si="2">IFERROR(E9/B9*100,"-")</f>
        <v>-</v>
      </c>
      <c r="G9" s="117" t="str">
        <f t="shared" ref="G9:G24" si="3">IFERROR(E9/D9*100,"-")</f>
        <v>-</v>
      </c>
      <c r="I9" s="15"/>
    </row>
    <row r="10" spans="1:9" s="5" customFormat="1" ht="13.8" hidden="1" x14ac:dyDescent="0.3">
      <c r="A10" s="49" t="s">
        <v>197</v>
      </c>
      <c r="B10" s="21">
        <v>0</v>
      </c>
      <c r="C10" s="21">
        <v>0</v>
      </c>
      <c r="D10" s="21">
        <v>0</v>
      </c>
      <c r="E10" s="21">
        <v>0</v>
      </c>
      <c r="F10" s="118" t="str">
        <f t="shared" si="2"/>
        <v>-</v>
      </c>
      <c r="G10" s="117" t="str">
        <f t="shared" si="3"/>
        <v>-</v>
      </c>
      <c r="I10" s="105"/>
    </row>
    <row r="11" spans="1:9" s="5" customFormat="1" ht="26.4" hidden="1" x14ac:dyDescent="0.25">
      <c r="A11" s="48" t="s">
        <v>106</v>
      </c>
      <c r="B11" s="111">
        <f>B12</f>
        <v>0</v>
      </c>
      <c r="C11" s="111">
        <f t="shared" ref="C11:E11" si="4">C12</f>
        <v>0</v>
      </c>
      <c r="D11" s="111">
        <f t="shared" si="4"/>
        <v>0</v>
      </c>
      <c r="E11" s="111">
        <f t="shared" si="4"/>
        <v>0</v>
      </c>
      <c r="F11" s="117" t="str">
        <f t="shared" si="2"/>
        <v>-</v>
      </c>
      <c r="G11" s="117" t="str">
        <f t="shared" si="3"/>
        <v>-</v>
      </c>
    </row>
    <row r="12" spans="1:9" hidden="1" x14ac:dyDescent="0.25">
      <c r="A12" s="49" t="s">
        <v>198</v>
      </c>
      <c r="B12" s="21">
        <v>0</v>
      </c>
      <c r="C12" s="21">
        <v>0</v>
      </c>
      <c r="D12" s="21">
        <v>0</v>
      </c>
      <c r="E12" s="21">
        <v>0</v>
      </c>
      <c r="F12" s="118" t="str">
        <f t="shared" si="2"/>
        <v>-</v>
      </c>
      <c r="G12" s="117" t="str">
        <f t="shared" si="3"/>
        <v>-</v>
      </c>
    </row>
    <row r="13" spans="1:9" x14ac:dyDescent="0.25">
      <c r="A13" s="49"/>
      <c r="B13" s="112"/>
      <c r="C13" s="112"/>
      <c r="D13" s="112"/>
      <c r="E13" s="112"/>
      <c r="F13" s="118"/>
      <c r="G13" s="117"/>
    </row>
    <row r="14" spans="1:9" x14ac:dyDescent="0.25">
      <c r="A14" s="58" t="s">
        <v>107</v>
      </c>
      <c r="B14" s="114">
        <f>B8</f>
        <v>0</v>
      </c>
      <c r="C14" s="114">
        <f t="shared" ref="C14:E14" si="5">C8</f>
        <v>0</v>
      </c>
      <c r="D14" s="114">
        <f t="shared" si="5"/>
        <v>0</v>
      </c>
      <c r="E14" s="114">
        <f t="shared" si="5"/>
        <v>0</v>
      </c>
      <c r="F14" s="100" t="str">
        <f t="shared" si="2"/>
        <v>-</v>
      </c>
      <c r="G14" s="100" t="str">
        <f t="shared" si="3"/>
        <v>-</v>
      </c>
    </row>
    <row r="15" spans="1:9" x14ac:dyDescent="0.25">
      <c r="A15" s="53"/>
      <c r="B15" s="115"/>
      <c r="C15" s="115"/>
      <c r="D15" s="115"/>
      <c r="E15" s="115"/>
      <c r="F15" s="119"/>
      <c r="G15" s="120"/>
    </row>
    <row r="16" spans="1:9" x14ac:dyDescent="0.25">
      <c r="A16" s="7" t="s">
        <v>108</v>
      </c>
      <c r="B16" s="110"/>
      <c r="C16" s="110"/>
      <c r="D16" s="110"/>
      <c r="E16" s="110"/>
      <c r="F16" s="116" t="str">
        <f t="shared" si="2"/>
        <v>-</v>
      </c>
      <c r="G16" s="116" t="str">
        <f t="shared" si="3"/>
        <v>-</v>
      </c>
    </row>
    <row r="17" spans="1:7" x14ac:dyDescent="0.25">
      <c r="A17" s="52" t="s">
        <v>109</v>
      </c>
      <c r="B17" s="111">
        <f>B18+B20</f>
        <v>0</v>
      </c>
      <c r="C17" s="111">
        <f t="shared" ref="C17:E17" si="6">C18+C20</f>
        <v>0</v>
      </c>
      <c r="D17" s="111">
        <f t="shared" si="6"/>
        <v>0</v>
      </c>
      <c r="E17" s="111">
        <f t="shared" si="6"/>
        <v>0</v>
      </c>
      <c r="F17" s="117" t="str">
        <f t="shared" si="2"/>
        <v>-</v>
      </c>
      <c r="G17" s="117" t="str">
        <f t="shared" si="3"/>
        <v>-</v>
      </c>
    </row>
    <row r="18" spans="1:7" ht="26.4" hidden="1" x14ac:dyDescent="0.25">
      <c r="A18" s="48" t="s">
        <v>216</v>
      </c>
      <c r="B18" s="111">
        <f>B19</f>
        <v>0</v>
      </c>
      <c r="C18" s="111">
        <f t="shared" ref="C18:E18" si="7">C19</f>
        <v>0</v>
      </c>
      <c r="D18" s="111">
        <f t="shared" si="7"/>
        <v>0</v>
      </c>
      <c r="E18" s="111">
        <f t="shared" si="7"/>
        <v>0</v>
      </c>
      <c r="F18" s="117" t="str">
        <f t="shared" si="2"/>
        <v>-</v>
      </c>
      <c r="G18" s="117" t="str">
        <f t="shared" si="3"/>
        <v>-</v>
      </c>
    </row>
    <row r="19" spans="1:7" hidden="1" x14ac:dyDescent="0.25">
      <c r="A19" s="49" t="s">
        <v>217</v>
      </c>
      <c r="B19" s="21">
        <v>0</v>
      </c>
      <c r="C19" s="21">
        <v>0</v>
      </c>
      <c r="D19" s="21">
        <v>0</v>
      </c>
      <c r="E19" s="21">
        <v>0</v>
      </c>
      <c r="F19" s="118" t="str">
        <f t="shared" si="2"/>
        <v>-</v>
      </c>
      <c r="G19" s="117" t="str">
        <f t="shared" si="3"/>
        <v>-</v>
      </c>
    </row>
    <row r="20" spans="1:7" s="5" customFormat="1" ht="26.4" hidden="1" x14ac:dyDescent="0.25">
      <c r="A20" s="48" t="s">
        <v>110</v>
      </c>
      <c r="B20" s="111">
        <f>B21+B22</f>
        <v>0</v>
      </c>
      <c r="C20" s="111">
        <f t="shared" ref="C20:E20" si="8">C21+C22</f>
        <v>0</v>
      </c>
      <c r="D20" s="111">
        <f t="shared" si="8"/>
        <v>0</v>
      </c>
      <c r="E20" s="111">
        <f t="shared" si="8"/>
        <v>0</v>
      </c>
      <c r="F20" s="117" t="str">
        <f t="shared" si="2"/>
        <v>-</v>
      </c>
      <c r="G20" s="117" t="str">
        <f t="shared" si="3"/>
        <v>-</v>
      </c>
    </row>
    <row r="21" spans="1:7" ht="26.4" hidden="1" x14ac:dyDescent="0.25">
      <c r="A21" s="49" t="s">
        <v>111</v>
      </c>
      <c r="B21" s="21">
        <v>0</v>
      </c>
      <c r="C21" s="21">
        <v>0</v>
      </c>
      <c r="D21" s="21">
        <v>0</v>
      </c>
      <c r="E21" s="21">
        <v>0</v>
      </c>
      <c r="F21" s="118" t="str">
        <f t="shared" si="2"/>
        <v>-</v>
      </c>
      <c r="G21" s="117" t="str">
        <f t="shared" si="3"/>
        <v>-</v>
      </c>
    </row>
    <row r="22" spans="1:7" ht="26.4" hidden="1" x14ac:dyDescent="0.25">
      <c r="A22" s="49" t="s">
        <v>244</v>
      </c>
      <c r="B22" s="21">
        <v>0</v>
      </c>
      <c r="C22" s="21">
        <v>0</v>
      </c>
      <c r="D22" s="21">
        <v>0</v>
      </c>
      <c r="E22" s="21">
        <v>0</v>
      </c>
      <c r="F22" s="118" t="str">
        <f t="shared" si="2"/>
        <v>-</v>
      </c>
      <c r="G22" s="117" t="str">
        <f t="shared" si="3"/>
        <v>-</v>
      </c>
    </row>
    <row r="23" spans="1:7" x14ac:dyDescent="0.25">
      <c r="A23" s="49"/>
      <c r="B23" s="112"/>
      <c r="C23" s="112"/>
      <c r="D23" s="112"/>
      <c r="E23" s="112"/>
      <c r="F23" s="118"/>
      <c r="G23" s="118"/>
    </row>
    <row r="24" spans="1:7" x14ac:dyDescent="0.25">
      <c r="A24" s="58" t="s">
        <v>112</v>
      </c>
      <c r="B24" s="114">
        <f>B17</f>
        <v>0</v>
      </c>
      <c r="C24" s="114">
        <f t="shared" ref="C24:E24" si="9">C17</f>
        <v>0</v>
      </c>
      <c r="D24" s="114">
        <f t="shared" si="9"/>
        <v>0</v>
      </c>
      <c r="E24" s="114">
        <f t="shared" si="9"/>
        <v>0</v>
      </c>
      <c r="F24" s="100" t="str">
        <f t="shared" si="2"/>
        <v>-</v>
      </c>
      <c r="G24" s="100" t="str">
        <f t="shared" si="3"/>
        <v>-</v>
      </c>
    </row>
    <row r="25" spans="1:7" x14ac:dyDescent="0.25">
      <c r="B25" s="68"/>
      <c r="C25" s="68"/>
      <c r="D25" s="68"/>
      <c r="E25" s="68"/>
    </row>
    <row r="28" spans="1:7" x14ac:dyDescent="0.25">
      <c r="B28" s="68"/>
      <c r="C28" s="68"/>
      <c r="D28" s="68"/>
      <c r="E28" s="68"/>
      <c r="F28" s="68"/>
      <c r="G28" s="68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9:E19">
    <cfRule type="containsBlanks" dxfId="6" priority="2">
      <formula>LEN(TRIM(B19))=0</formula>
    </cfRule>
  </conditionalFormatting>
  <conditionalFormatting sqref="B21:E22">
    <cfRule type="containsBlanks" dxfId="5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7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showGridLines="0" zoomScaleNormal="100" workbookViewId="0">
      <selection activeCell="A30" sqref="A30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43" bestFit="1" customWidth="1"/>
    <col min="7" max="7" width="10" style="43" bestFit="1" customWidth="1"/>
    <col min="8" max="16384" width="9.109375" style="1"/>
  </cols>
  <sheetData>
    <row r="1" spans="1:16" s="134" customFormat="1" ht="15.6" x14ac:dyDescent="0.3">
      <c r="A1" s="170" t="s">
        <v>275</v>
      </c>
      <c r="B1" s="170"/>
      <c r="C1" s="170"/>
      <c r="D1" s="170"/>
      <c r="E1" s="170"/>
      <c r="F1" s="170"/>
      <c r="G1" s="170"/>
    </row>
    <row r="2" spans="1:16" x14ac:dyDescent="0.25">
      <c r="A2" s="44"/>
      <c r="B2" s="44"/>
      <c r="C2" s="44"/>
      <c r="D2" s="44"/>
      <c r="E2" s="44"/>
      <c r="F2" s="62"/>
      <c r="G2" s="62"/>
    </row>
    <row r="3" spans="1:16" ht="39.6" x14ac:dyDescent="0.25">
      <c r="A3" s="56" t="s">
        <v>117</v>
      </c>
      <c r="B3" s="28" t="str">
        <f>'Sažetak '!B11</f>
        <v>Ostvarenje / izvršenje 
01.01.-30.06.'23.</v>
      </c>
      <c r="C3" s="28" t="str">
        <f>'Sažetak '!C11</f>
        <v>Izvorni plan 
2024.</v>
      </c>
      <c r="D3" s="28" t="str">
        <f>'Sažetak '!D11</f>
        <v>Tekući plan 
2024.</v>
      </c>
      <c r="E3" s="28" t="str">
        <f>'Sažetak '!E11</f>
        <v>Ostvarenje / izvršenje 
01.01.-30.06.'24.</v>
      </c>
      <c r="F3" s="36" t="s">
        <v>191</v>
      </c>
      <c r="G3" s="36" t="s">
        <v>192</v>
      </c>
    </row>
    <row r="4" spans="1:16" s="4" customFormat="1" ht="10.199999999999999" x14ac:dyDescent="0.2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63" t="s">
        <v>114</v>
      </c>
      <c r="G4" s="63" t="s">
        <v>115</v>
      </c>
    </row>
    <row r="5" spans="1:16" ht="18.75" customHeight="1" x14ac:dyDescent="0.25">
      <c r="A5" s="7" t="s">
        <v>128</v>
      </c>
      <c r="B5" s="7"/>
      <c r="C5" s="7"/>
      <c r="D5" s="7"/>
      <c r="E5" s="7"/>
      <c r="F5" s="42"/>
      <c r="G5" s="42"/>
    </row>
    <row r="6" spans="1:16" ht="15.6" x14ac:dyDescent="0.3">
      <c r="A6" s="48" t="s">
        <v>160</v>
      </c>
      <c r="B6" s="60">
        <f>B7</f>
        <v>0</v>
      </c>
      <c r="C6" s="60">
        <f t="shared" ref="C6:E6" si="0">C7</f>
        <v>0</v>
      </c>
      <c r="D6" s="60">
        <f t="shared" si="0"/>
        <v>0</v>
      </c>
      <c r="E6" s="60">
        <f t="shared" si="0"/>
        <v>0</v>
      </c>
      <c r="F6" s="6" t="str">
        <f>IFERROR(E6/B6*100,"-")</f>
        <v>-</v>
      </c>
      <c r="G6" s="6" t="str">
        <f>IFERROR(E6/D6*100,"-")</f>
        <v>-</v>
      </c>
      <c r="H6" s="94"/>
      <c r="I6" s="159"/>
      <c r="J6" s="94"/>
      <c r="K6" s="94"/>
      <c r="L6" s="94"/>
      <c r="M6" s="94"/>
      <c r="N6" s="94"/>
      <c r="O6" s="94"/>
      <c r="P6" s="94"/>
    </row>
    <row r="7" spans="1:16" ht="15.6" x14ac:dyDescent="0.3">
      <c r="A7" s="49" t="s">
        <v>148</v>
      </c>
      <c r="B7" s="108">
        <v>0</v>
      </c>
      <c r="C7" s="108">
        <v>0</v>
      </c>
      <c r="D7" s="108">
        <v>0</v>
      </c>
      <c r="E7" s="108">
        <v>0</v>
      </c>
      <c r="F7" s="12" t="str">
        <f t="shared" ref="F7:F13" si="1">IFERROR(E7/B7*100,"-")</f>
        <v>-</v>
      </c>
      <c r="G7" s="12" t="str">
        <f t="shared" ref="G7:G13" si="2">IFERROR(E7/D7*100,"-")</f>
        <v>-</v>
      </c>
      <c r="I7" s="159"/>
      <c r="J7" s="94"/>
      <c r="K7" s="94"/>
      <c r="L7" s="94"/>
      <c r="M7" s="94"/>
      <c r="N7" s="94"/>
      <c r="O7" s="94"/>
      <c r="P7" s="94"/>
    </row>
    <row r="8" spans="1:16" ht="13.8" x14ac:dyDescent="0.3">
      <c r="A8" s="48" t="s">
        <v>162</v>
      </c>
      <c r="B8" s="60">
        <f>B9</f>
        <v>0</v>
      </c>
      <c r="C8" s="60">
        <f t="shared" ref="C8:E8" si="3">C9</f>
        <v>0</v>
      </c>
      <c r="D8" s="60">
        <f t="shared" si="3"/>
        <v>0</v>
      </c>
      <c r="E8" s="60">
        <f t="shared" si="3"/>
        <v>0</v>
      </c>
      <c r="F8" s="6" t="str">
        <f t="shared" si="1"/>
        <v>-</v>
      </c>
      <c r="G8" s="6" t="str">
        <f t="shared" si="2"/>
        <v>-</v>
      </c>
      <c r="I8" s="160"/>
      <c r="J8" s="94"/>
      <c r="K8" s="94"/>
      <c r="L8" s="94"/>
      <c r="M8" s="94"/>
      <c r="N8" s="94"/>
      <c r="O8" s="94"/>
      <c r="P8" s="94"/>
    </row>
    <row r="9" spans="1:16" x14ac:dyDescent="0.25">
      <c r="A9" s="49" t="s">
        <v>151</v>
      </c>
      <c r="B9" s="108">
        <v>0</v>
      </c>
      <c r="C9" s="108">
        <v>0</v>
      </c>
      <c r="D9" s="108">
        <v>0</v>
      </c>
      <c r="E9" s="108">
        <v>0</v>
      </c>
      <c r="F9" s="12" t="str">
        <f t="shared" si="1"/>
        <v>-</v>
      </c>
      <c r="G9" s="12" t="str">
        <f t="shared" si="2"/>
        <v>-</v>
      </c>
    </row>
    <row r="10" spans="1:16" x14ac:dyDescent="0.25">
      <c r="A10" s="48" t="s">
        <v>165</v>
      </c>
      <c r="B10" s="60">
        <f>B11</f>
        <v>0</v>
      </c>
      <c r="C10" s="60">
        <f t="shared" ref="C10:E10" si="4">C11</f>
        <v>0</v>
      </c>
      <c r="D10" s="60">
        <f t="shared" si="4"/>
        <v>0</v>
      </c>
      <c r="E10" s="60">
        <f t="shared" si="4"/>
        <v>0</v>
      </c>
      <c r="F10" s="6" t="str">
        <f t="shared" si="1"/>
        <v>-</v>
      </c>
      <c r="G10" s="6" t="str">
        <f t="shared" si="2"/>
        <v>-</v>
      </c>
    </row>
    <row r="11" spans="1:16" x14ac:dyDescent="0.25">
      <c r="A11" s="49" t="s">
        <v>150</v>
      </c>
      <c r="B11" s="108">
        <v>0</v>
      </c>
      <c r="C11" s="108">
        <v>0</v>
      </c>
      <c r="D11" s="108">
        <v>0</v>
      </c>
      <c r="E11" s="108">
        <v>0</v>
      </c>
      <c r="F11" s="12" t="str">
        <f t="shared" si="1"/>
        <v>-</v>
      </c>
      <c r="G11" s="12" t="str">
        <f t="shared" si="2"/>
        <v>-</v>
      </c>
    </row>
    <row r="12" spans="1:16" x14ac:dyDescent="0.25">
      <c r="A12" s="49"/>
      <c r="B12" s="14"/>
      <c r="C12" s="14"/>
      <c r="D12" s="14"/>
      <c r="E12" s="14"/>
      <c r="F12" s="12"/>
      <c r="G12" s="12"/>
    </row>
    <row r="13" spans="1:16" x14ac:dyDescent="0.25">
      <c r="A13" s="58" t="s">
        <v>107</v>
      </c>
      <c r="B13" s="61">
        <f>B6+B8+B10</f>
        <v>0</v>
      </c>
      <c r="C13" s="61">
        <f t="shared" ref="C13:E13" si="5">C6+C8+C10</f>
        <v>0</v>
      </c>
      <c r="D13" s="61">
        <f t="shared" si="5"/>
        <v>0</v>
      </c>
      <c r="E13" s="61">
        <f t="shared" si="5"/>
        <v>0</v>
      </c>
      <c r="F13" s="95" t="str">
        <f t="shared" si="1"/>
        <v>-</v>
      </c>
      <c r="G13" s="95" t="str">
        <f t="shared" si="2"/>
        <v>-</v>
      </c>
    </row>
    <row r="14" spans="1:16" x14ac:dyDescent="0.25">
      <c r="B14" s="109"/>
      <c r="C14" s="109"/>
      <c r="D14" s="109"/>
      <c r="E14" s="109"/>
    </row>
    <row r="15" spans="1:16" x14ac:dyDescent="0.25">
      <c r="B15" s="109"/>
      <c r="C15" s="109"/>
      <c r="D15" s="109"/>
      <c r="E15" s="109"/>
    </row>
    <row r="16" spans="1:16" ht="17.25" customHeight="1" x14ac:dyDescent="0.25">
      <c r="A16" s="7" t="s">
        <v>129</v>
      </c>
      <c r="B16" s="125"/>
      <c r="C16" s="125"/>
      <c r="D16" s="125"/>
      <c r="E16" s="125"/>
      <c r="F16" s="97"/>
      <c r="G16" s="97"/>
    </row>
    <row r="17" spans="1:7" x14ac:dyDescent="0.25">
      <c r="A17" s="48" t="s">
        <v>160</v>
      </c>
      <c r="B17" s="60">
        <f>B18</f>
        <v>0</v>
      </c>
      <c r="C17" s="60">
        <f t="shared" ref="C17:E17" si="6">C18</f>
        <v>0</v>
      </c>
      <c r="D17" s="60">
        <f t="shared" si="6"/>
        <v>0</v>
      </c>
      <c r="E17" s="60">
        <f t="shared" si="6"/>
        <v>0</v>
      </c>
      <c r="F17" s="6" t="str">
        <f t="shared" ref="F17:F23" si="7">IFERROR(E17/B17*100,"-")</f>
        <v>-</v>
      </c>
      <c r="G17" s="6" t="str">
        <f t="shared" ref="G17:G23" si="8">IFERROR(E17/D17*100,"-")</f>
        <v>-</v>
      </c>
    </row>
    <row r="18" spans="1:7" x14ac:dyDescent="0.25">
      <c r="A18" s="49" t="s">
        <v>148</v>
      </c>
      <c r="B18" s="108">
        <v>0</v>
      </c>
      <c r="C18" s="108">
        <v>0</v>
      </c>
      <c r="D18" s="108">
        <v>0</v>
      </c>
      <c r="E18" s="108">
        <v>0</v>
      </c>
      <c r="F18" s="12" t="str">
        <f t="shared" si="7"/>
        <v>-</v>
      </c>
      <c r="G18" s="12" t="str">
        <f t="shared" si="8"/>
        <v>-</v>
      </c>
    </row>
    <row r="19" spans="1:7" x14ac:dyDescent="0.25">
      <c r="A19" s="48" t="s">
        <v>162</v>
      </c>
      <c r="B19" s="60">
        <f>B20+B21</f>
        <v>0</v>
      </c>
      <c r="C19" s="60">
        <f t="shared" ref="C19:E19" si="9">C20+C21</f>
        <v>0</v>
      </c>
      <c r="D19" s="60">
        <f t="shared" si="9"/>
        <v>0</v>
      </c>
      <c r="E19" s="60">
        <f t="shared" si="9"/>
        <v>0</v>
      </c>
      <c r="F19" s="6" t="str">
        <f t="shared" si="7"/>
        <v>-</v>
      </c>
      <c r="G19" s="6" t="str">
        <f t="shared" si="8"/>
        <v>-</v>
      </c>
    </row>
    <row r="20" spans="1:7" x14ac:dyDescent="0.25">
      <c r="A20" s="49" t="s">
        <v>151</v>
      </c>
      <c r="B20" s="108">
        <v>0</v>
      </c>
      <c r="C20" s="108">
        <v>0</v>
      </c>
      <c r="D20" s="108">
        <v>0</v>
      </c>
      <c r="E20" s="108">
        <v>0</v>
      </c>
      <c r="F20" s="12" t="str">
        <f t="shared" si="7"/>
        <v>-</v>
      </c>
      <c r="G20" s="12" t="str">
        <f t="shared" si="8"/>
        <v>-</v>
      </c>
    </row>
    <row r="21" spans="1:7" x14ac:dyDescent="0.25">
      <c r="A21" s="49" t="s">
        <v>154</v>
      </c>
      <c r="B21" s="108">
        <v>0</v>
      </c>
      <c r="C21" s="108">
        <v>0</v>
      </c>
      <c r="D21" s="108">
        <v>0</v>
      </c>
      <c r="E21" s="108">
        <v>0</v>
      </c>
      <c r="F21" s="12" t="str">
        <f t="shared" si="7"/>
        <v>-</v>
      </c>
      <c r="G21" s="12" t="str">
        <f t="shared" si="8"/>
        <v>-</v>
      </c>
    </row>
    <row r="22" spans="1:7" x14ac:dyDescent="0.25">
      <c r="A22" s="49"/>
      <c r="B22" s="14"/>
      <c r="C22" s="14"/>
      <c r="D22" s="14"/>
      <c r="E22" s="14"/>
      <c r="F22" s="13"/>
      <c r="G22" s="12"/>
    </row>
    <row r="23" spans="1:7" x14ac:dyDescent="0.25">
      <c r="A23" s="58" t="s">
        <v>112</v>
      </c>
      <c r="B23" s="61">
        <f>B17+B19</f>
        <v>0</v>
      </c>
      <c r="C23" s="61">
        <f t="shared" ref="C23:E23" si="10">C17+C19</f>
        <v>0</v>
      </c>
      <c r="D23" s="61">
        <f t="shared" si="10"/>
        <v>0</v>
      </c>
      <c r="E23" s="61">
        <f t="shared" si="10"/>
        <v>0</v>
      </c>
      <c r="F23" s="95" t="str">
        <f t="shared" si="7"/>
        <v>-</v>
      </c>
      <c r="G23" s="95" t="str">
        <f t="shared" si="8"/>
        <v>-</v>
      </c>
    </row>
    <row r="24" spans="1:7" x14ac:dyDescent="0.25">
      <c r="A24" s="49"/>
      <c r="B24" s="11"/>
      <c r="C24" s="11"/>
      <c r="D24" s="11"/>
      <c r="E24" s="11"/>
      <c r="F24" s="12"/>
      <c r="G24" s="12"/>
    </row>
    <row r="25" spans="1:7" x14ac:dyDescent="0.25">
      <c r="A25" s="52"/>
      <c r="B25" s="60"/>
      <c r="C25" s="60"/>
      <c r="D25" s="60"/>
      <c r="E25" s="60"/>
      <c r="F25" s="6"/>
      <c r="G25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18">
    <cfRule type="containsBlanks" dxfId="1" priority="2">
      <formula>LEN(TRIM(B18))=0</formula>
    </cfRule>
  </conditionalFormatting>
  <conditionalFormatting sqref="B20:E21">
    <cfRule type="containsBlanks" dxfId="0" priority="1">
      <formula>LEN(TRIM(B20))=0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8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"/>
  <sheetViews>
    <sheetView zoomScaleNormal="100" workbookViewId="0">
      <selection activeCell="M38" sqref="M38"/>
    </sheetView>
  </sheetViews>
  <sheetFormatPr defaultRowHeight="14.4" x14ac:dyDescent="0.3"/>
  <cols>
    <col min="1" max="1" width="88.88671875" customWidth="1"/>
    <col min="2" max="4" width="18.88671875" customWidth="1"/>
    <col min="5" max="5" width="10.109375" style="33" bestFit="1" customWidth="1"/>
  </cols>
  <sheetData>
    <row r="1" spans="1:7" ht="18.600000000000001" x14ac:dyDescent="0.3">
      <c r="A1" s="163" t="s">
        <v>139</v>
      </c>
      <c r="B1" s="163"/>
      <c r="C1" s="163"/>
      <c r="D1" s="163"/>
      <c r="E1" s="163"/>
    </row>
    <row r="2" spans="1:7" ht="18.600000000000001" x14ac:dyDescent="0.3">
      <c r="A2" s="101"/>
      <c r="B2" s="101"/>
      <c r="C2" s="101"/>
      <c r="D2" s="101"/>
      <c r="E2" s="32"/>
    </row>
    <row r="3" spans="1:7" ht="15.6" x14ac:dyDescent="0.3">
      <c r="A3" s="166" t="s">
        <v>140</v>
      </c>
      <c r="B3" s="166"/>
      <c r="C3" s="166"/>
      <c r="D3" s="166"/>
      <c r="E3" s="166"/>
    </row>
    <row r="4" spans="1:7" x14ac:dyDescent="0.3">
      <c r="A4" s="30"/>
      <c r="B4" s="30"/>
      <c r="C4" s="30"/>
      <c r="D4" s="30"/>
      <c r="E4" s="31"/>
    </row>
    <row r="5" spans="1:7" ht="15.6" x14ac:dyDescent="0.3">
      <c r="A5" s="171" t="s">
        <v>284</v>
      </c>
      <c r="B5" s="171"/>
      <c r="C5" s="171"/>
      <c r="D5" s="171"/>
      <c r="E5" s="171"/>
    </row>
    <row r="6" spans="1:7" x14ac:dyDescent="0.3">
      <c r="A6" s="30"/>
      <c r="B6" s="30"/>
      <c r="C6" s="30"/>
      <c r="D6" s="30"/>
      <c r="E6" s="31"/>
    </row>
    <row r="7" spans="1:7" s="134" customFormat="1" ht="15.6" x14ac:dyDescent="0.3">
      <c r="A7" s="170" t="s">
        <v>270</v>
      </c>
      <c r="B7" s="170"/>
      <c r="C7" s="170"/>
      <c r="D7" s="170"/>
      <c r="E7" s="170"/>
      <c r="F7" s="170"/>
      <c r="G7" s="170"/>
    </row>
    <row r="8" spans="1:7" x14ac:dyDescent="0.3">
      <c r="A8" s="30"/>
      <c r="B8" s="30"/>
      <c r="C8" s="30"/>
      <c r="D8" s="30"/>
      <c r="E8" s="31"/>
    </row>
    <row r="9" spans="1:7" s="1" customFormat="1" ht="26.4" x14ac:dyDescent="0.25">
      <c r="A9" s="28" t="s">
        <v>271</v>
      </c>
      <c r="B9" s="28" t="str">
        <f>'Sažetak '!C11</f>
        <v>Izvorni plan 
2024.</v>
      </c>
      <c r="C9" s="28" t="str">
        <f>'Sažetak '!D11</f>
        <v>Tekući plan 
2024.</v>
      </c>
      <c r="D9" s="28" t="str">
        <f>'Sažetak '!E11</f>
        <v>Ostvarenje / izvršenje 
01.01.-30.06.'24.</v>
      </c>
      <c r="E9" s="36" t="s">
        <v>157</v>
      </c>
    </row>
    <row r="10" spans="1:7" s="4" customFormat="1" ht="10.199999999999999" x14ac:dyDescent="0.2">
      <c r="A10" s="64">
        <v>1</v>
      </c>
      <c r="B10" s="64">
        <v>2</v>
      </c>
      <c r="C10" s="64">
        <v>3</v>
      </c>
      <c r="D10" s="64">
        <v>4</v>
      </c>
      <c r="E10" s="65" t="s">
        <v>141</v>
      </c>
    </row>
    <row r="11" spans="1:7" s="4" customFormat="1" ht="10.199999999999999" x14ac:dyDescent="0.2">
      <c r="A11" s="98"/>
      <c r="B11" s="64"/>
      <c r="C11" s="64"/>
      <c r="D11" s="64"/>
      <c r="E11" s="65"/>
    </row>
    <row r="12" spans="1:7" x14ac:dyDescent="0.3">
      <c r="A12" s="7" t="s">
        <v>286</v>
      </c>
      <c r="B12" s="46" t="s">
        <v>273</v>
      </c>
      <c r="C12" s="46" t="s">
        <v>273</v>
      </c>
      <c r="D12" s="46" t="s">
        <v>273</v>
      </c>
      <c r="E12" s="46" t="s">
        <v>273</v>
      </c>
    </row>
    <row r="13" spans="1:7" x14ac:dyDescent="0.3">
      <c r="A13" s="126" t="s">
        <v>260</v>
      </c>
      <c r="B13" s="106" t="s">
        <v>273</v>
      </c>
      <c r="C13" s="106" t="s">
        <v>273</v>
      </c>
      <c r="D13" s="106" t="s">
        <v>273</v>
      </c>
      <c r="E13" s="106" t="s">
        <v>273</v>
      </c>
    </row>
    <row r="14" spans="1:7" s="93" customFormat="1" x14ac:dyDescent="0.3">
      <c r="A14" s="130" t="s">
        <v>259</v>
      </c>
      <c r="B14" s="106" t="s">
        <v>273</v>
      </c>
      <c r="C14" s="106" t="s">
        <v>273</v>
      </c>
      <c r="D14" s="106" t="s">
        <v>273</v>
      </c>
      <c r="E14" s="106" t="s">
        <v>273</v>
      </c>
    </row>
    <row r="15" spans="1:7" s="93" customFormat="1" x14ac:dyDescent="0.3">
      <c r="A15" s="128" t="s">
        <v>148</v>
      </c>
      <c r="B15" s="129" t="s">
        <v>273</v>
      </c>
      <c r="C15" s="129" t="s">
        <v>273</v>
      </c>
      <c r="D15" s="129" t="s">
        <v>273</v>
      </c>
      <c r="E15" s="129" t="s">
        <v>273</v>
      </c>
    </row>
    <row r="16" spans="1:7" s="93" customFormat="1" x14ac:dyDescent="0.3">
      <c r="A16" s="128" t="s">
        <v>155</v>
      </c>
      <c r="B16" s="129" t="s">
        <v>273</v>
      </c>
      <c r="C16" s="129" t="s">
        <v>273</v>
      </c>
      <c r="D16" s="129" t="s">
        <v>273</v>
      </c>
      <c r="E16" s="129" t="s">
        <v>273</v>
      </c>
    </row>
    <row r="17" spans="1:5" s="93" customFormat="1" x14ac:dyDescent="0.3">
      <c r="A17" s="128" t="s">
        <v>151</v>
      </c>
      <c r="B17" s="129" t="s">
        <v>273</v>
      </c>
      <c r="C17" s="129" t="s">
        <v>273</v>
      </c>
      <c r="D17" s="129" t="s">
        <v>273</v>
      </c>
      <c r="E17" s="129" t="s">
        <v>273</v>
      </c>
    </row>
    <row r="18" spans="1:5" s="93" customFormat="1" x14ac:dyDescent="0.3">
      <c r="A18" s="128" t="s">
        <v>154</v>
      </c>
      <c r="B18" s="129" t="s">
        <v>273</v>
      </c>
      <c r="C18" s="129" t="s">
        <v>273</v>
      </c>
      <c r="D18" s="129" t="s">
        <v>273</v>
      </c>
      <c r="E18" s="129" t="s">
        <v>273</v>
      </c>
    </row>
    <row r="19" spans="1:5" s="93" customFormat="1" x14ac:dyDescent="0.3">
      <c r="A19" s="128" t="s">
        <v>152</v>
      </c>
      <c r="B19" s="129" t="s">
        <v>273</v>
      </c>
      <c r="C19" s="129" t="s">
        <v>273</v>
      </c>
      <c r="D19" s="129" t="s">
        <v>273</v>
      </c>
      <c r="E19" s="129" t="s">
        <v>273</v>
      </c>
    </row>
    <row r="20" spans="1:5" s="93" customFormat="1" x14ac:dyDescent="0.3">
      <c r="A20" s="128" t="s">
        <v>153</v>
      </c>
      <c r="B20" s="129" t="s">
        <v>273</v>
      </c>
      <c r="C20" s="129" t="s">
        <v>273</v>
      </c>
      <c r="D20" s="129" t="s">
        <v>273</v>
      </c>
      <c r="E20" s="129" t="s">
        <v>273</v>
      </c>
    </row>
    <row r="21" spans="1:5" s="93" customFormat="1" x14ac:dyDescent="0.3">
      <c r="A21" s="128" t="s">
        <v>195</v>
      </c>
      <c r="B21" s="129" t="s">
        <v>273</v>
      </c>
      <c r="C21" s="129" t="s">
        <v>273</v>
      </c>
      <c r="D21" s="129" t="s">
        <v>273</v>
      </c>
      <c r="E21" s="129" t="s">
        <v>273</v>
      </c>
    </row>
    <row r="22" spans="1:5" s="93" customFormat="1" x14ac:dyDescent="0.3">
      <c r="A22" s="128" t="s">
        <v>149</v>
      </c>
      <c r="B22" s="129" t="s">
        <v>273</v>
      </c>
      <c r="C22" s="129" t="s">
        <v>273</v>
      </c>
      <c r="D22" s="129" t="s">
        <v>273</v>
      </c>
      <c r="E22" s="129" t="s">
        <v>273</v>
      </c>
    </row>
    <row r="23" spans="1:5" s="93" customFormat="1" x14ac:dyDescent="0.3">
      <c r="A23" s="49"/>
      <c r="B23" s="11"/>
      <c r="C23" s="11"/>
      <c r="D23" s="50"/>
      <c r="E23" s="13"/>
    </row>
    <row r="24" spans="1:5" s="93" customFormat="1" x14ac:dyDescent="0.3">
      <c r="A24" s="126" t="s">
        <v>261</v>
      </c>
      <c r="B24" s="106"/>
      <c r="C24" s="106"/>
      <c r="D24" s="106"/>
      <c r="E24" s="6"/>
    </row>
    <row r="25" spans="1:5" s="93" customFormat="1" x14ac:dyDescent="0.3">
      <c r="A25" s="131" t="s">
        <v>262</v>
      </c>
      <c r="B25" s="127" t="s">
        <v>273</v>
      </c>
      <c r="C25" s="127" t="s">
        <v>273</v>
      </c>
      <c r="D25" s="127" t="s">
        <v>273</v>
      </c>
      <c r="E25" s="127" t="s">
        <v>273</v>
      </c>
    </row>
    <row r="26" spans="1:5" s="93" customFormat="1" x14ac:dyDescent="0.3">
      <c r="A26" s="128" t="s">
        <v>263</v>
      </c>
      <c r="B26" s="129" t="s">
        <v>273</v>
      </c>
      <c r="C26" s="129" t="s">
        <v>273</v>
      </c>
      <c r="D26" s="129" t="s">
        <v>273</v>
      </c>
      <c r="E26" s="129" t="s">
        <v>273</v>
      </c>
    </row>
    <row r="27" spans="1:5" s="93" customFormat="1" x14ac:dyDescent="0.3">
      <c r="A27" s="132" t="s">
        <v>264</v>
      </c>
      <c r="B27" s="106" t="s">
        <v>273</v>
      </c>
      <c r="C27" s="106" t="s">
        <v>273</v>
      </c>
      <c r="D27" s="106" t="s">
        <v>273</v>
      </c>
      <c r="E27" s="106" t="s">
        <v>273</v>
      </c>
    </row>
    <row r="28" spans="1:5" s="93" customFormat="1" x14ac:dyDescent="0.3">
      <c r="A28" s="133" t="s">
        <v>265</v>
      </c>
      <c r="B28" s="50"/>
      <c r="C28" s="135"/>
      <c r="D28" s="11" t="s">
        <v>272</v>
      </c>
      <c r="E28" s="11"/>
    </row>
    <row r="29" spans="1:5" s="93" customFormat="1" x14ac:dyDescent="0.3">
      <c r="A29" s="132" t="s">
        <v>264</v>
      </c>
      <c r="B29" s="106" t="s">
        <v>273</v>
      </c>
      <c r="C29" s="106" t="s">
        <v>273</v>
      </c>
      <c r="D29" s="106" t="s">
        <v>273</v>
      </c>
      <c r="E29" s="106" t="s">
        <v>273</v>
      </c>
    </row>
    <row r="30" spans="1:5" s="67" customFormat="1" x14ac:dyDescent="0.3">
      <c r="A30" s="133" t="s">
        <v>265</v>
      </c>
      <c r="B30" s="50"/>
      <c r="C30" s="50"/>
      <c r="D30" s="11" t="s">
        <v>272</v>
      </c>
      <c r="E30" s="11"/>
    </row>
    <row r="31" spans="1:5" s="67" customFormat="1" x14ac:dyDescent="0.3">
      <c r="A31" s="133"/>
      <c r="B31" s="50"/>
      <c r="C31" s="50"/>
      <c r="D31" s="11"/>
      <c r="E31" s="13"/>
    </row>
    <row r="32" spans="1:5" s="93" customFormat="1" x14ac:dyDescent="0.3">
      <c r="A32" s="131" t="s">
        <v>262</v>
      </c>
      <c r="B32" s="127" t="s">
        <v>273</v>
      </c>
      <c r="C32" s="127" t="s">
        <v>273</v>
      </c>
      <c r="D32" s="127" t="s">
        <v>273</v>
      </c>
      <c r="E32" s="127" t="s">
        <v>273</v>
      </c>
    </row>
    <row r="33" spans="1:5" s="93" customFormat="1" x14ac:dyDescent="0.3">
      <c r="A33" s="128" t="s">
        <v>263</v>
      </c>
      <c r="B33" s="129" t="s">
        <v>273</v>
      </c>
      <c r="C33" s="129" t="s">
        <v>273</v>
      </c>
      <c r="D33" s="129" t="s">
        <v>273</v>
      </c>
      <c r="E33" s="129" t="s">
        <v>273</v>
      </c>
    </row>
    <row r="34" spans="1:5" s="93" customFormat="1" x14ac:dyDescent="0.3">
      <c r="A34" s="132" t="s">
        <v>264</v>
      </c>
      <c r="B34" s="106" t="s">
        <v>273</v>
      </c>
      <c r="C34" s="106" t="s">
        <v>273</v>
      </c>
      <c r="D34" s="106" t="s">
        <v>273</v>
      </c>
      <c r="E34" s="106" t="s">
        <v>273</v>
      </c>
    </row>
    <row r="35" spans="1:5" s="93" customFormat="1" x14ac:dyDescent="0.3">
      <c r="A35" s="133" t="s">
        <v>265</v>
      </c>
      <c r="B35" s="50"/>
      <c r="C35" s="50"/>
      <c r="D35" s="11" t="s">
        <v>272</v>
      </c>
      <c r="E35" s="11"/>
    </row>
    <row r="36" spans="1:5" s="93" customFormat="1" x14ac:dyDescent="0.3">
      <c r="A36" s="132" t="s">
        <v>264</v>
      </c>
      <c r="B36" s="106" t="s">
        <v>273</v>
      </c>
      <c r="C36" s="106" t="s">
        <v>273</v>
      </c>
      <c r="D36" s="106" t="s">
        <v>273</v>
      </c>
      <c r="E36" s="106" t="s">
        <v>273</v>
      </c>
    </row>
    <row r="37" spans="1:5" s="67" customFormat="1" x14ac:dyDescent="0.3">
      <c r="A37" s="133" t="s">
        <v>265</v>
      </c>
      <c r="B37" s="50"/>
      <c r="C37" s="50"/>
      <c r="D37" s="11" t="s">
        <v>272</v>
      </c>
      <c r="E37" s="13"/>
    </row>
    <row r="38" spans="1:5" s="67" customFormat="1" x14ac:dyDescent="0.3">
      <c r="A38" s="133"/>
      <c r="B38" s="50"/>
      <c r="C38" s="50"/>
      <c r="D38" s="11"/>
      <c r="E38" s="13"/>
    </row>
    <row r="39" spans="1:5" s="67" customFormat="1" x14ac:dyDescent="0.3">
      <c r="A39" s="133"/>
      <c r="B39" s="50"/>
      <c r="C39" s="50"/>
      <c r="D39" s="11"/>
      <c r="E39" s="13"/>
    </row>
    <row r="40" spans="1:5" s="67" customFormat="1" x14ac:dyDescent="0.3">
      <c r="A40" s="133"/>
      <c r="B40" s="50"/>
      <c r="C40" s="50"/>
      <c r="D40" s="11"/>
      <c r="E40" s="13"/>
    </row>
    <row r="41" spans="1:5" s="67" customFormat="1" x14ac:dyDescent="0.3">
      <c r="A41" s="133"/>
      <c r="B41" s="50"/>
      <c r="C41" s="50"/>
      <c r="D41" s="11"/>
      <c r="E41" s="13"/>
    </row>
    <row r="42" spans="1:5" s="67" customFormat="1" x14ac:dyDescent="0.3">
      <c r="A42" s="133"/>
      <c r="B42" s="50"/>
      <c r="C42" s="50"/>
      <c r="D42" s="11"/>
      <c r="E42" s="13"/>
    </row>
    <row r="43" spans="1:5" s="67" customFormat="1" x14ac:dyDescent="0.3">
      <c r="A43" s="133"/>
      <c r="B43" s="50"/>
      <c r="C43" s="50"/>
      <c r="D43" s="11"/>
      <c r="E43" s="13"/>
    </row>
    <row r="44" spans="1:5" s="67" customFormat="1" x14ac:dyDescent="0.3">
      <c r="A44" s="133"/>
      <c r="B44" s="50"/>
      <c r="C44" s="50"/>
      <c r="D44" s="11"/>
      <c r="E44" s="13"/>
    </row>
    <row r="45" spans="1:5" x14ac:dyDescent="0.3">
      <c r="A45" s="66"/>
      <c r="B45" s="50"/>
      <c r="C45" s="50"/>
      <c r="D45" s="11"/>
      <c r="E45" s="13"/>
    </row>
    <row r="46" spans="1:5" x14ac:dyDescent="0.3">
      <c r="A46" s="66"/>
      <c r="B46" s="50"/>
      <c r="C46" s="50"/>
      <c r="D46" s="11"/>
      <c r="E46" s="13"/>
    </row>
    <row r="47" spans="1:5" ht="15.6" x14ac:dyDescent="0.3">
      <c r="A47" s="166" t="s">
        <v>193</v>
      </c>
      <c r="B47" s="166"/>
      <c r="C47" s="166"/>
      <c r="D47" s="166"/>
      <c r="E47" s="166"/>
    </row>
    <row r="48" spans="1:5" x14ac:dyDescent="0.3">
      <c r="A48" s="30"/>
      <c r="B48" s="30"/>
      <c r="C48" s="30"/>
      <c r="D48" s="30"/>
      <c r="E48" s="31"/>
    </row>
    <row r="49" spans="1:5" ht="15.6" x14ac:dyDescent="0.3">
      <c r="A49" s="171" t="s">
        <v>285</v>
      </c>
      <c r="B49" s="171"/>
      <c r="C49" s="171"/>
      <c r="D49" s="171"/>
      <c r="E49" s="171"/>
    </row>
    <row r="50" spans="1:5" x14ac:dyDescent="0.3">
      <c r="A50" s="30"/>
      <c r="B50" s="30"/>
      <c r="C50" s="30"/>
      <c r="D50" s="30"/>
      <c r="E50" s="31"/>
    </row>
    <row r="51" spans="1:5" ht="15.6" x14ac:dyDescent="0.3">
      <c r="A51" s="171"/>
      <c r="B51" s="171"/>
      <c r="C51" s="171"/>
      <c r="D51" s="171"/>
      <c r="E51" s="171"/>
    </row>
    <row r="52" spans="1:5" x14ac:dyDescent="0.3">
      <c r="A52" s="30"/>
      <c r="B52" s="30"/>
      <c r="C52" s="30"/>
      <c r="D52" s="30"/>
      <c r="E52" s="31"/>
    </row>
    <row r="53" spans="1:5" x14ac:dyDescent="0.3">
      <c r="A53" s="30"/>
      <c r="B53" s="30"/>
      <c r="C53" s="30"/>
      <c r="D53" s="30"/>
      <c r="E53" s="31"/>
    </row>
    <row r="54" spans="1:5" x14ac:dyDescent="0.3">
      <c r="A54" s="30"/>
      <c r="B54" s="30"/>
      <c r="C54" s="30"/>
      <c r="D54" s="103" t="s">
        <v>247</v>
      </c>
      <c r="E54" s="31"/>
    </row>
    <row r="55" spans="1:5" x14ac:dyDescent="0.3">
      <c r="A55" s="30"/>
      <c r="B55" s="30"/>
      <c r="C55" s="30"/>
      <c r="D55" s="89"/>
      <c r="E55" s="31"/>
    </row>
    <row r="56" spans="1:5" x14ac:dyDescent="0.3">
      <c r="A56" s="30"/>
      <c r="B56" s="30"/>
      <c r="C56" s="30"/>
      <c r="D56" s="30"/>
      <c r="E56" s="31"/>
    </row>
    <row r="57" spans="1:5" x14ac:dyDescent="0.3">
      <c r="A57" s="30"/>
      <c r="B57" s="30"/>
      <c r="C57" s="30"/>
      <c r="D57" s="30"/>
      <c r="E57" s="31"/>
    </row>
    <row r="58" spans="1:5" ht="15.6" x14ac:dyDescent="0.3">
      <c r="A58" s="172" t="s">
        <v>245</v>
      </c>
      <c r="B58" s="172"/>
      <c r="C58" s="172"/>
      <c r="D58" s="172"/>
      <c r="E58" s="172"/>
    </row>
    <row r="59" spans="1:5" ht="15.6" x14ac:dyDescent="0.3">
      <c r="A59" s="172" t="s">
        <v>246</v>
      </c>
      <c r="B59" s="172"/>
      <c r="C59" s="172"/>
      <c r="D59" s="172"/>
      <c r="E59" s="172"/>
    </row>
    <row r="60" spans="1:5" ht="15.6" x14ac:dyDescent="0.3">
      <c r="A60" s="172" t="s">
        <v>258</v>
      </c>
      <c r="B60" s="172"/>
      <c r="C60" s="172"/>
      <c r="D60" s="172"/>
      <c r="E60" s="172"/>
    </row>
    <row r="61" spans="1:5" x14ac:dyDescent="0.3">
      <c r="A61" s="30"/>
      <c r="B61" s="30"/>
      <c r="C61" s="30"/>
      <c r="D61" s="30"/>
      <c r="E61" s="31"/>
    </row>
    <row r="62" spans="1:5" x14ac:dyDescent="0.3">
      <c r="A62" s="90"/>
      <c r="B62" s="30"/>
      <c r="C62" s="30"/>
      <c r="D62" s="30"/>
      <c r="E62" s="31"/>
    </row>
    <row r="63" spans="1:5" x14ac:dyDescent="0.3">
      <c r="A63" s="90"/>
      <c r="B63" s="30"/>
      <c r="C63" s="30"/>
      <c r="D63" s="30"/>
      <c r="E63" s="31"/>
    </row>
    <row r="64" spans="1:5" x14ac:dyDescent="0.3">
      <c r="A64" s="90"/>
      <c r="B64" s="30"/>
      <c r="C64" s="30"/>
      <c r="D64" s="30"/>
      <c r="E64" s="31"/>
    </row>
    <row r="65" spans="1:5" x14ac:dyDescent="0.3">
      <c r="A65" s="90"/>
      <c r="B65" s="30"/>
      <c r="C65" s="30"/>
      <c r="D65" s="30"/>
      <c r="E65" s="31"/>
    </row>
    <row r="66" spans="1:5" x14ac:dyDescent="0.3">
      <c r="A66" s="30"/>
      <c r="B66" s="30"/>
      <c r="C66" s="30"/>
      <c r="D66" s="30"/>
      <c r="E66" s="31"/>
    </row>
    <row r="67" spans="1:5" x14ac:dyDescent="0.3">
      <c r="A67" s="30"/>
      <c r="B67" s="30"/>
      <c r="C67" s="30"/>
      <c r="D67" s="30"/>
      <c r="E67" s="31"/>
    </row>
    <row r="68" spans="1:5" x14ac:dyDescent="0.3">
      <c r="A68" s="30"/>
      <c r="B68" s="30"/>
      <c r="C68" s="30"/>
      <c r="D68" s="30"/>
      <c r="E68" s="31"/>
    </row>
    <row r="69" spans="1:5" x14ac:dyDescent="0.3">
      <c r="A69" s="30"/>
      <c r="B69" s="30"/>
      <c r="C69" s="30"/>
      <c r="D69" s="30"/>
      <c r="E69" s="31"/>
    </row>
    <row r="70" spans="1:5" x14ac:dyDescent="0.3">
      <c r="A70" s="30"/>
      <c r="B70" s="30"/>
      <c r="C70" s="30"/>
      <c r="D70" s="30"/>
      <c r="E70" s="31"/>
    </row>
  </sheetData>
  <mergeCells count="10">
    <mergeCell ref="A1:E1"/>
    <mergeCell ref="A3:E3"/>
    <mergeCell ref="A5:E5"/>
    <mergeCell ref="A60:E60"/>
    <mergeCell ref="A47:E47"/>
    <mergeCell ref="A49:E49"/>
    <mergeCell ref="A51:E51"/>
    <mergeCell ref="A58:E58"/>
    <mergeCell ref="A59:E59"/>
    <mergeCell ref="A7:G7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0AAF-BB0F-4C92-AF17-0EDBE68D94C6}">
  <dimension ref="A1:G151"/>
  <sheetViews>
    <sheetView tabSelected="1" topLeftCell="A134" zoomScaleNormal="100" workbookViewId="0">
      <selection activeCell="A144" sqref="A144"/>
    </sheetView>
  </sheetViews>
  <sheetFormatPr defaultRowHeight="14.4" x14ac:dyDescent="0.3"/>
  <cols>
    <col min="1" max="1" width="79.88671875" customWidth="1"/>
    <col min="2" max="2" width="12.33203125" customWidth="1"/>
    <col min="3" max="3" width="11.21875" bestFit="1" customWidth="1"/>
    <col min="4" max="4" width="18.77734375" bestFit="1" customWidth="1"/>
    <col min="5" max="5" width="8.6640625" style="33" bestFit="1" customWidth="1"/>
  </cols>
  <sheetData>
    <row r="1" spans="1:7" ht="18.600000000000001" x14ac:dyDescent="0.3">
      <c r="A1" s="163" t="s">
        <v>139</v>
      </c>
      <c r="B1" s="163"/>
      <c r="C1" s="163"/>
      <c r="D1" s="163"/>
      <c r="E1" s="163"/>
    </row>
    <row r="2" spans="1:7" ht="18.600000000000001" x14ac:dyDescent="0.3">
      <c r="A2" s="101"/>
      <c r="B2" s="101"/>
      <c r="C2" s="101"/>
      <c r="D2" s="101"/>
      <c r="E2" s="32"/>
    </row>
    <row r="3" spans="1:7" ht="15.6" x14ac:dyDescent="0.3">
      <c r="A3" s="166" t="s">
        <v>140</v>
      </c>
      <c r="B3" s="166"/>
      <c r="C3" s="166"/>
      <c r="D3" s="166"/>
      <c r="E3" s="166"/>
    </row>
    <row r="4" spans="1:7" x14ac:dyDescent="0.3">
      <c r="A4" s="30"/>
      <c r="B4" s="30"/>
      <c r="C4" s="30"/>
      <c r="D4" s="30"/>
      <c r="E4" s="31"/>
    </row>
    <row r="5" spans="1:7" ht="15.6" x14ac:dyDescent="0.3">
      <c r="A5" s="171" t="s">
        <v>287</v>
      </c>
      <c r="B5" s="171"/>
      <c r="C5" s="171"/>
      <c r="D5" s="171"/>
      <c r="E5" s="171"/>
    </row>
    <row r="6" spans="1:7" x14ac:dyDescent="0.3">
      <c r="A6" s="30"/>
      <c r="B6" s="30"/>
      <c r="C6" s="30"/>
      <c r="D6" s="30"/>
      <c r="E6" s="31"/>
    </row>
    <row r="7" spans="1:7" s="134" customFormat="1" ht="15.6" x14ac:dyDescent="0.3">
      <c r="A7" s="170" t="s">
        <v>270</v>
      </c>
      <c r="B7" s="170"/>
      <c r="C7" s="170"/>
      <c r="D7" s="170"/>
      <c r="E7" s="170"/>
      <c r="F7" s="143"/>
      <c r="G7" s="143"/>
    </row>
    <row r="8" spans="1:7" x14ac:dyDescent="0.3">
      <c r="A8" s="30"/>
      <c r="B8" s="30"/>
      <c r="C8" s="30"/>
      <c r="D8" s="30"/>
      <c r="E8" s="31"/>
    </row>
    <row r="9" spans="1:7" s="1" customFormat="1" ht="26.4" x14ac:dyDescent="0.25">
      <c r="A9" s="28" t="s">
        <v>271</v>
      </c>
      <c r="B9" s="28" t="str">
        <f>'Sažetak '!C11</f>
        <v>Izvorni plan 
2024.</v>
      </c>
      <c r="C9" s="28" t="str">
        <f>'Sažetak '!D11</f>
        <v>Tekući plan 
2024.</v>
      </c>
      <c r="D9" s="28" t="str">
        <f>'Sažetak '!E11</f>
        <v>Ostvarenje / izvršenje 
01.01.-30.06.'24.</v>
      </c>
      <c r="E9" s="36" t="s">
        <v>157</v>
      </c>
    </row>
    <row r="10" spans="1:7" s="4" customFormat="1" ht="10.199999999999999" x14ac:dyDescent="0.2">
      <c r="A10" s="64">
        <v>1</v>
      </c>
      <c r="B10" s="64">
        <v>2</v>
      </c>
      <c r="C10" s="64">
        <v>3</v>
      </c>
      <c r="D10" s="64">
        <v>4</v>
      </c>
      <c r="E10" s="65" t="s">
        <v>141</v>
      </c>
    </row>
    <row r="11" spans="1:7" s="4" customFormat="1" ht="10.199999999999999" x14ac:dyDescent="0.2">
      <c r="A11" s="98"/>
      <c r="B11" s="64"/>
      <c r="C11" s="64"/>
      <c r="D11" s="64"/>
      <c r="E11" s="65"/>
    </row>
    <row r="12" spans="1:7" x14ac:dyDescent="0.3">
      <c r="A12" s="7" t="s">
        <v>288</v>
      </c>
      <c r="B12" s="46">
        <f>SUM(B13)</f>
        <v>814221</v>
      </c>
      <c r="C12" s="46">
        <f>SUM(C13)</f>
        <v>814221</v>
      </c>
      <c r="D12" s="46">
        <f>SUM(D14)</f>
        <v>378448.35</v>
      </c>
      <c r="E12" s="46">
        <f>D12/B12*100</f>
        <v>46.479807079404729</v>
      </c>
    </row>
    <row r="13" spans="1:7" x14ac:dyDescent="0.3">
      <c r="A13" s="126" t="s">
        <v>289</v>
      </c>
      <c r="B13" s="106">
        <f>SUM(B24+B64)</f>
        <v>814221</v>
      </c>
      <c r="C13" s="106">
        <f>SUM(C24+C64)</f>
        <v>814221</v>
      </c>
      <c r="D13" s="106">
        <f>SUM(D24+D64+D131)</f>
        <v>378448.35</v>
      </c>
      <c r="E13" s="144">
        <f t="shared" ref="E13:E67" si="0">D13/B13*100</f>
        <v>46.479807079404729</v>
      </c>
    </row>
    <row r="14" spans="1:7" s="93" customFormat="1" x14ac:dyDescent="0.3">
      <c r="A14" s="145" t="s">
        <v>290</v>
      </c>
      <c r="B14" s="106">
        <f>SUM(B15:B22)</f>
        <v>814221</v>
      </c>
      <c r="C14" s="106">
        <f>SUM(C15:C22)</f>
        <v>814221</v>
      </c>
      <c r="D14" s="106">
        <f>SUM(D15:D22)</f>
        <v>378448.35</v>
      </c>
      <c r="E14" s="144">
        <f t="shared" si="0"/>
        <v>46.479807079404729</v>
      </c>
    </row>
    <row r="15" spans="1:7" s="93" customFormat="1" x14ac:dyDescent="0.3">
      <c r="A15" s="128" t="s">
        <v>148</v>
      </c>
      <c r="B15" s="129">
        <v>650000</v>
      </c>
      <c r="C15" s="129">
        <v>650000</v>
      </c>
      <c r="D15" s="129">
        <v>292396.25</v>
      </c>
      <c r="E15" s="146">
        <f t="shared" si="0"/>
        <v>44.984038461538461</v>
      </c>
    </row>
    <row r="16" spans="1:7" s="93" customFormat="1" x14ac:dyDescent="0.3">
      <c r="A16" s="128" t="s">
        <v>155</v>
      </c>
      <c r="B16" s="129">
        <v>56040</v>
      </c>
      <c r="C16" s="129">
        <v>56040</v>
      </c>
      <c r="D16" s="129">
        <v>0</v>
      </c>
      <c r="E16" s="146">
        <f t="shared" si="0"/>
        <v>0</v>
      </c>
    </row>
    <row r="17" spans="1:5" s="93" customFormat="1" x14ac:dyDescent="0.3">
      <c r="A17" s="128" t="s">
        <v>151</v>
      </c>
      <c r="B17" s="129">
        <v>0</v>
      </c>
      <c r="C17" s="129">
        <v>0</v>
      </c>
      <c r="D17" s="129">
        <v>0</v>
      </c>
      <c r="E17" s="146">
        <v>0</v>
      </c>
    </row>
    <row r="18" spans="1:5" s="93" customFormat="1" x14ac:dyDescent="0.3">
      <c r="A18" s="128" t="s">
        <v>154</v>
      </c>
      <c r="B18" s="129">
        <v>0</v>
      </c>
      <c r="C18" s="129">
        <v>0</v>
      </c>
      <c r="D18" s="129">
        <v>0</v>
      </c>
      <c r="E18" s="146">
        <v>0</v>
      </c>
    </row>
    <row r="19" spans="1:5" s="93" customFormat="1" x14ac:dyDescent="0.3">
      <c r="A19" s="128" t="s">
        <v>152</v>
      </c>
      <c r="B19" s="129">
        <v>93500</v>
      </c>
      <c r="C19" s="129">
        <v>93500</v>
      </c>
      <c r="D19" s="129">
        <v>78735.3</v>
      </c>
      <c r="E19" s="146">
        <f t="shared" si="0"/>
        <v>84.208877005347588</v>
      </c>
    </row>
    <row r="20" spans="1:5" s="93" customFormat="1" x14ac:dyDescent="0.3">
      <c r="A20" s="128" t="s">
        <v>153</v>
      </c>
      <c r="B20" s="129">
        <v>14681</v>
      </c>
      <c r="C20" s="129">
        <v>14681</v>
      </c>
      <c r="D20" s="129">
        <v>7316.8</v>
      </c>
      <c r="E20" s="146">
        <f t="shared" si="0"/>
        <v>49.838566855118863</v>
      </c>
    </row>
    <row r="21" spans="1:5" s="93" customFormat="1" x14ac:dyDescent="0.3">
      <c r="A21" s="128" t="s">
        <v>195</v>
      </c>
      <c r="B21" s="129">
        <v>0</v>
      </c>
      <c r="C21" s="129">
        <v>0</v>
      </c>
      <c r="D21" s="129">
        <v>0</v>
      </c>
      <c r="E21" s="146">
        <v>0</v>
      </c>
    </row>
    <row r="22" spans="1:5" s="93" customFormat="1" x14ac:dyDescent="0.3">
      <c r="A22" s="128" t="s">
        <v>149</v>
      </c>
      <c r="B22" s="129">
        <v>0</v>
      </c>
      <c r="C22" s="129">
        <v>0</v>
      </c>
      <c r="D22" s="129">
        <v>0</v>
      </c>
      <c r="E22" s="146">
        <v>0</v>
      </c>
    </row>
    <row r="23" spans="1:5" s="93" customFormat="1" x14ac:dyDescent="0.3">
      <c r="A23" s="49"/>
      <c r="B23" s="11"/>
      <c r="C23" s="11"/>
      <c r="D23" s="50"/>
      <c r="E23" s="146"/>
    </row>
    <row r="24" spans="1:5" s="93" customFormat="1" x14ac:dyDescent="0.3">
      <c r="A24" s="126" t="s">
        <v>291</v>
      </c>
      <c r="B24" s="106">
        <f>SUM(B25)</f>
        <v>698596</v>
      </c>
      <c r="C24" s="106">
        <f>SUM(C25)</f>
        <v>698596</v>
      </c>
      <c r="D24" s="106">
        <f>SUM(D25)</f>
        <v>290932.44</v>
      </c>
      <c r="E24" s="146"/>
    </row>
    <row r="25" spans="1:5" s="93" customFormat="1" x14ac:dyDescent="0.3">
      <c r="A25" s="147" t="s">
        <v>292</v>
      </c>
      <c r="B25" s="127">
        <f>SUM(B26+B56)</f>
        <v>698596</v>
      </c>
      <c r="C25" s="127">
        <f>SUM(C26+C56)</f>
        <v>698596</v>
      </c>
      <c r="D25" s="127">
        <f>SUM(D26+D56+D60)</f>
        <v>290932.44</v>
      </c>
      <c r="E25" s="148">
        <f t="shared" si="0"/>
        <v>41.645305727487703</v>
      </c>
    </row>
    <row r="26" spans="1:5" s="93" customFormat="1" x14ac:dyDescent="0.3">
      <c r="A26" s="128" t="s">
        <v>148</v>
      </c>
      <c r="B26" s="129">
        <f>SUM(B27+B31+B50+B54)</f>
        <v>642556</v>
      </c>
      <c r="C26" s="129">
        <f>SUM(C27+C31+C50+C54)</f>
        <v>642556</v>
      </c>
      <c r="D26" s="129">
        <f>SUM(D27+D31+D50+D54)</f>
        <v>289747.74</v>
      </c>
      <c r="E26" s="146">
        <f t="shared" si="0"/>
        <v>45.092994229296743</v>
      </c>
    </row>
    <row r="27" spans="1:5" s="93" customFormat="1" x14ac:dyDescent="0.3">
      <c r="A27" s="149" t="s">
        <v>21</v>
      </c>
      <c r="B27" s="106">
        <v>518556</v>
      </c>
      <c r="C27" s="106">
        <v>518556</v>
      </c>
      <c r="D27" s="106">
        <f>SUM(D28:D30)</f>
        <v>254733.08</v>
      </c>
      <c r="E27" s="146">
        <f t="shared" si="0"/>
        <v>49.12354306960097</v>
      </c>
    </row>
    <row r="28" spans="1:5" s="93" customFormat="1" x14ac:dyDescent="0.3">
      <c r="A28" s="150" t="s">
        <v>23</v>
      </c>
      <c r="B28" s="50"/>
      <c r="C28" s="50"/>
      <c r="D28" s="11">
        <v>210352.86</v>
      </c>
      <c r="E28" s="144"/>
    </row>
    <row r="29" spans="1:5" s="93" customFormat="1" x14ac:dyDescent="0.3">
      <c r="A29" s="150" t="s">
        <v>25</v>
      </c>
      <c r="B29" s="50"/>
      <c r="C29" s="50"/>
      <c r="D29" s="11">
        <v>13035.96</v>
      </c>
      <c r="E29" s="144"/>
    </row>
    <row r="30" spans="1:5" s="93" customFormat="1" x14ac:dyDescent="0.3">
      <c r="A30" s="150" t="s">
        <v>27</v>
      </c>
      <c r="B30" s="50"/>
      <c r="C30" s="50"/>
      <c r="D30" s="11">
        <v>31344.26</v>
      </c>
      <c r="E30" s="144"/>
    </row>
    <row r="31" spans="1:5" s="93" customFormat="1" x14ac:dyDescent="0.3">
      <c r="A31" s="149" t="s">
        <v>28</v>
      </c>
      <c r="B31" s="106">
        <v>114000</v>
      </c>
      <c r="C31" s="106">
        <v>114000</v>
      </c>
      <c r="D31" s="106">
        <f>SUM(D32:D49)</f>
        <v>34178.979999999996</v>
      </c>
      <c r="E31" s="144">
        <f t="shared" si="0"/>
        <v>29.981561403508767</v>
      </c>
    </row>
    <row r="32" spans="1:5" s="67" customFormat="1" x14ac:dyDescent="0.3">
      <c r="A32" s="150" t="s">
        <v>30</v>
      </c>
      <c r="B32" s="50"/>
      <c r="C32" s="50"/>
      <c r="D32" s="11">
        <v>175.78</v>
      </c>
      <c r="E32" s="144"/>
    </row>
    <row r="33" spans="1:5" s="67" customFormat="1" x14ac:dyDescent="0.3">
      <c r="A33" s="150" t="s">
        <v>31</v>
      </c>
      <c r="B33" s="50"/>
      <c r="C33" s="50"/>
      <c r="D33" s="11">
        <v>19862.330000000002</v>
      </c>
      <c r="E33" s="144"/>
    </row>
    <row r="34" spans="1:5" s="67" customFormat="1" x14ac:dyDescent="0.3">
      <c r="A34" s="150" t="s">
        <v>32</v>
      </c>
      <c r="B34" s="50"/>
      <c r="C34" s="50"/>
      <c r="D34" s="11">
        <v>241</v>
      </c>
      <c r="E34" s="144"/>
    </row>
    <row r="35" spans="1:5" s="67" customFormat="1" x14ac:dyDescent="0.3">
      <c r="A35" s="150" t="s">
        <v>33</v>
      </c>
      <c r="B35" s="50"/>
      <c r="C35" s="50"/>
      <c r="D35" s="11">
        <v>98.7</v>
      </c>
      <c r="E35" s="144"/>
    </row>
    <row r="36" spans="1:5" s="67" customFormat="1" x14ac:dyDescent="0.3">
      <c r="A36" s="150" t="s">
        <v>35</v>
      </c>
      <c r="B36" s="50"/>
      <c r="C36" s="50"/>
      <c r="D36" s="11">
        <v>466.42</v>
      </c>
      <c r="E36" s="144"/>
    </row>
    <row r="37" spans="1:5" s="67" customFormat="1" x14ac:dyDescent="0.3">
      <c r="A37" s="150" t="s">
        <v>37</v>
      </c>
      <c r="B37" s="50"/>
      <c r="C37" s="50"/>
      <c r="D37" s="11">
        <v>70.05</v>
      </c>
      <c r="E37" s="144"/>
    </row>
    <row r="38" spans="1:5" s="67" customFormat="1" x14ac:dyDescent="0.3">
      <c r="A38" s="150" t="s">
        <v>39</v>
      </c>
      <c r="B38" s="50"/>
      <c r="C38" s="50"/>
      <c r="D38" s="11">
        <v>1208.9000000000001</v>
      </c>
      <c r="E38" s="144"/>
    </row>
    <row r="39" spans="1:5" s="67" customFormat="1" x14ac:dyDescent="0.3">
      <c r="A39" s="150" t="s">
        <v>42</v>
      </c>
      <c r="B39" s="50"/>
      <c r="C39" s="50"/>
      <c r="D39" s="11">
        <v>254.87</v>
      </c>
      <c r="E39" s="144"/>
    </row>
    <row r="40" spans="1:5" s="67" customFormat="1" x14ac:dyDescent="0.3">
      <c r="A40" s="150" t="s">
        <v>43</v>
      </c>
      <c r="B40" s="50"/>
      <c r="C40" s="50"/>
      <c r="D40" s="11">
        <v>912.85</v>
      </c>
      <c r="E40" s="144"/>
    </row>
    <row r="41" spans="1:5" s="67" customFormat="1" x14ac:dyDescent="0.3">
      <c r="A41" s="150" t="s">
        <v>45</v>
      </c>
      <c r="B41" s="50"/>
      <c r="C41" s="50"/>
      <c r="D41" s="11">
        <v>0</v>
      </c>
      <c r="E41" s="144"/>
    </row>
    <row r="42" spans="1:5" s="67" customFormat="1" x14ac:dyDescent="0.3">
      <c r="A42" s="150" t="s">
        <v>46</v>
      </c>
      <c r="B42" s="50"/>
      <c r="C42" s="50"/>
      <c r="D42" s="11">
        <v>405</v>
      </c>
      <c r="E42" s="144"/>
    </row>
    <row r="43" spans="1:5" s="67" customFormat="1" x14ac:dyDescent="0.3">
      <c r="A43" s="150" t="s">
        <v>48</v>
      </c>
      <c r="B43" s="50"/>
      <c r="C43" s="50"/>
      <c r="D43" s="11">
        <v>5433.46</v>
      </c>
      <c r="E43" s="144"/>
    </row>
    <row r="44" spans="1:5" s="67" customFormat="1" x14ac:dyDescent="0.3">
      <c r="A44" s="150" t="s">
        <v>49</v>
      </c>
      <c r="B44" s="50"/>
      <c r="C44" s="50"/>
      <c r="D44" s="11">
        <v>130.86000000000001</v>
      </c>
      <c r="E44" s="144"/>
    </row>
    <row r="45" spans="1:5" s="67" customFormat="1" x14ac:dyDescent="0.3">
      <c r="A45" s="150" t="s">
        <v>50</v>
      </c>
      <c r="B45" s="50"/>
      <c r="C45" s="50"/>
      <c r="D45" s="11">
        <v>36.799999999999997</v>
      </c>
      <c r="E45" s="144"/>
    </row>
    <row r="46" spans="1:5" s="67" customFormat="1" x14ac:dyDescent="0.3">
      <c r="A46" s="150" t="s">
        <v>54</v>
      </c>
      <c r="B46" s="50"/>
      <c r="C46" s="50"/>
      <c r="D46" s="11">
        <v>4442.16</v>
      </c>
      <c r="E46" s="144"/>
    </row>
    <row r="47" spans="1:5" s="67" customFormat="1" x14ac:dyDescent="0.3">
      <c r="A47" s="150" t="s">
        <v>55</v>
      </c>
      <c r="B47" s="50"/>
      <c r="C47" s="50"/>
      <c r="D47" s="11">
        <v>0</v>
      </c>
      <c r="E47" s="144"/>
    </row>
    <row r="48" spans="1:5" s="67" customFormat="1" x14ac:dyDescent="0.3">
      <c r="A48" s="150" t="s">
        <v>56</v>
      </c>
      <c r="B48" s="50"/>
      <c r="C48" s="50"/>
      <c r="D48" s="11">
        <v>366.8</v>
      </c>
      <c r="E48" s="144"/>
    </row>
    <row r="49" spans="1:5" s="67" customFormat="1" x14ac:dyDescent="0.3">
      <c r="A49" s="150" t="s">
        <v>58</v>
      </c>
      <c r="B49" s="50"/>
      <c r="C49" s="50"/>
      <c r="D49" s="11">
        <v>73</v>
      </c>
      <c r="E49" s="144"/>
    </row>
    <row r="50" spans="1:5" s="152" customFormat="1" x14ac:dyDescent="0.3">
      <c r="A50" s="149" t="s">
        <v>293</v>
      </c>
      <c r="B50" s="151">
        <v>5000</v>
      </c>
      <c r="C50" s="151">
        <v>5000</v>
      </c>
      <c r="D50" s="106">
        <f>SUM(D51:D53)</f>
        <v>835.68000000000006</v>
      </c>
      <c r="E50" s="144">
        <f t="shared" si="0"/>
        <v>16.7136</v>
      </c>
    </row>
    <row r="51" spans="1:5" s="67" customFormat="1" ht="27" x14ac:dyDescent="0.3">
      <c r="A51" s="150" t="s">
        <v>218</v>
      </c>
      <c r="B51" s="50"/>
      <c r="C51" s="50"/>
      <c r="D51" s="11">
        <v>1.74</v>
      </c>
      <c r="E51" s="144"/>
    </row>
    <row r="52" spans="1:5" s="67" customFormat="1" x14ac:dyDescent="0.3">
      <c r="A52" s="150" t="s">
        <v>63</v>
      </c>
      <c r="B52" s="50"/>
      <c r="C52" s="50"/>
      <c r="D52" s="11">
        <v>831.62</v>
      </c>
      <c r="E52" s="144"/>
    </row>
    <row r="53" spans="1:5" s="67" customFormat="1" x14ac:dyDescent="0.3">
      <c r="A53" s="150" t="s">
        <v>65</v>
      </c>
      <c r="B53" s="50"/>
      <c r="C53" s="50"/>
      <c r="D53" s="11">
        <v>2.3199999999999998</v>
      </c>
      <c r="E53" s="144"/>
    </row>
    <row r="54" spans="1:5" s="152" customFormat="1" x14ac:dyDescent="0.3">
      <c r="A54" s="149" t="s">
        <v>294</v>
      </c>
      <c r="B54" s="106">
        <v>5000</v>
      </c>
      <c r="C54" s="106">
        <v>5000</v>
      </c>
      <c r="D54" s="106">
        <f>SUM(D55)</f>
        <v>0</v>
      </c>
      <c r="E54" s="144">
        <f t="shared" si="0"/>
        <v>0</v>
      </c>
    </row>
    <row r="55" spans="1:5" s="67" customFormat="1" x14ac:dyDescent="0.3">
      <c r="A55" s="150" t="s">
        <v>86</v>
      </c>
      <c r="B55" s="50"/>
      <c r="C55" s="50"/>
      <c r="D55" s="11">
        <v>0</v>
      </c>
      <c r="E55" s="144"/>
    </row>
    <row r="56" spans="1:5" s="67" customFormat="1" x14ac:dyDescent="0.3">
      <c r="A56" s="128" t="s">
        <v>155</v>
      </c>
      <c r="B56" s="153">
        <f>SUM(B57:B59)</f>
        <v>56040</v>
      </c>
      <c r="C56" s="153">
        <f>SUM(C57:C59)</f>
        <v>56040</v>
      </c>
      <c r="D56" s="153">
        <f>SUM(D57:D59)</f>
        <v>0</v>
      </c>
      <c r="E56" s="146">
        <f t="shared" si="0"/>
        <v>0</v>
      </c>
    </row>
    <row r="57" spans="1:5" s="67" customFormat="1" x14ac:dyDescent="0.3">
      <c r="A57" s="149" t="s">
        <v>28</v>
      </c>
      <c r="B57" s="154">
        <v>5145</v>
      </c>
      <c r="C57" s="154">
        <v>5145</v>
      </c>
      <c r="D57" s="154">
        <v>0</v>
      </c>
      <c r="E57" s="146">
        <f t="shared" si="0"/>
        <v>0</v>
      </c>
    </row>
    <row r="58" spans="1:5" s="67" customFormat="1" x14ac:dyDescent="0.3">
      <c r="A58" s="149" t="s">
        <v>295</v>
      </c>
      <c r="B58" s="154">
        <v>13272</v>
      </c>
      <c r="C58" s="154">
        <v>13272</v>
      </c>
      <c r="D58" s="154">
        <v>0</v>
      </c>
      <c r="E58" s="146">
        <f t="shared" si="0"/>
        <v>0</v>
      </c>
    </row>
    <row r="59" spans="1:5" s="67" customFormat="1" x14ac:dyDescent="0.3">
      <c r="A59" s="149" t="s">
        <v>294</v>
      </c>
      <c r="B59" s="154">
        <v>37623</v>
      </c>
      <c r="C59" s="154">
        <v>37623</v>
      </c>
      <c r="D59" s="154">
        <v>0</v>
      </c>
      <c r="E59" s="146">
        <f t="shared" si="0"/>
        <v>0</v>
      </c>
    </row>
    <row r="60" spans="1:5" s="67" customFormat="1" x14ac:dyDescent="0.3">
      <c r="A60" s="156" t="s">
        <v>152</v>
      </c>
      <c r="B60" s="157">
        <v>0</v>
      </c>
      <c r="C60" s="157">
        <v>0</v>
      </c>
      <c r="D60" s="157">
        <f>SUM(D61)</f>
        <v>1184.7</v>
      </c>
      <c r="E60" s="146">
        <v>0</v>
      </c>
    </row>
    <row r="61" spans="1:5" s="67" customFormat="1" x14ac:dyDescent="0.3">
      <c r="A61" s="149" t="s">
        <v>28</v>
      </c>
      <c r="B61" s="154">
        <v>0</v>
      </c>
      <c r="C61" s="154">
        <v>0</v>
      </c>
      <c r="D61" s="154">
        <f>SUM(D62)</f>
        <v>1184.7</v>
      </c>
      <c r="E61" s="146">
        <v>0</v>
      </c>
    </row>
    <row r="62" spans="1:5" s="67" customFormat="1" x14ac:dyDescent="0.3">
      <c r="A62" s="150" t="s">
        <v>30</v>
      </c>
      <c r="B62" s="154">
        <v>0</v>
      </c>
      <c r="C62" s="154">
        <v>0</v>
      </c>
      <c r="D62" s="154">
        <v>1184.7</v>
      </c>
      <c r="E62" s="146">
        <v>0</v>
      </c>
    </row>
    <row r="63" spans="1:5" s="67" customFormat="1" x14ac:dyDescent="0.3">
      <c r="A63" s="149"/>
      <c r="B63" s="154"/>
      <c r="C63" s="154"/>
      <c r="D63" s="154"/>
      <c r="E63" s="146"/>
    </row>
    <row r="64" spans="1:5" s="93" customFormat="1" x14ac:dyDescent="0.3">
      <c r="A64" s="126" t="s">
        <v>296</v>
      </c>
      <c r="B64" s="106">
        <f>SUM(B65+B81)</f>
        <v>115625</v>
      </c>
      <c r="C64" s="106">
        <f>SUM(C65+C81)</f>
        <v>115625</v>
      </c>
      <c r="D64" s="106">
        <f>SUM(D65+D81)</f>
        <v>36048.32</v>
      </c>
      <c r="E64" s="146">
        <f t="shared" si="0"/>
        <v>31.176925405405402</v>
      </c>
    </row>
    <row r="65" spans="1:5" s="93" customFormat="1" x14ac:dyDescent="0.3">
      <c r="A65" s="147" t="s">
        <v>297</v>
      </c>
      <c r="B65" s="127">
        <f>SUM(B66+B73)</f>
        <v>5625</v>
      </c>
      <c r="C65" s="127">
        <f>SUM(C66+C73)</f>
        <v>5625</v>
      </c>
      <c r="D65" s="127">
        <f>SUM(D66+D73)</f>
        <v>5464.0300000000007</v>
      </c>
      <c r="E65" s="148">
        <f t="shared" si="0"/>
        <v>97.138311111111122</v>
      </c>
    </row>
    <row r="66" spans="1:5" s="93" customFormat="1" x14ac:dyDescent="0.3">
      <c r="A66" s="128" t="s">
        <v>148</v>
      </c>
      <c r="B66" s="129">
        <f>SUM(B67+B70)</f>
        <v>844</v>
      </c>
      <c r="C66" s="129">
        <f>SUM(C67+C70)</f>
        <v>844</v>
      </c>
      <c r="D66" s="129">
        <f>SUM(D67+D70)</f>
        <v>819.6</v>
      </c>
      <c r="E66" s="146">
        <f t="shared" si="0"/>
        <v>97.109004739336484</v>
      </c>
    </row>
    <row r="67" spans="1:5" s="93" customFormat="1" x14ac:dyDescent="0.3">
      <c r="A67" s="149" t="s">
        <v>21</v>
      </c>
      <c r="B67" s="106">
        <v>683</v>
      </c>
      <c r="C67" s="106">
        <v>683</v>
      </c>
      <c r="D67" s="106">
        <f>SUM(D68:D69)</f>
        <v>679.49</v>
      </c>
      <c r="E67" s="146">
        <f t="shared" si="0"/>
        <v>99.486090775988288</v>
      </c>
    </row>
    <row r="68" spans="1:5" s="93" customFormat="1" x14ac:dyDescent="0.3">
      <c r="A68" s="150" t="s">
        <v>23</v>
      </c>
      <c r="B68" s="50"/>
      <c r="C68" s="50"/>
      <c r="D68" s="11">
        <v>583.25</v>
      </c>
      <c r="E68" s="144"/>
    </row>
    <row r="69" spans="1:5" s="93" customFormat="1" x14ac:dyDescent="0.3">
      <c r="A69" s="150" t="s">
        <v>27</v>
      </c>
      <c r="B69" s="50"/>
      <c r="C69" s="50"/>
      <c r="D69" s="11">
        <v>96.24</v>
      </c>
      <c r="E69" s="144"/>
    </row>
    <row r="70" spans="1:5" s="93" customFormat="1" x14ac:dyDescent="0.3">
      <c r="A70" s="149" t="s">
        <v>28</v>
      </c>
      <c r="B70" s="106">
        <v>161</v>
      </c>
      <c r="C70" s="106">
        <v>161</v>
      </c>
      <c r="D70" s="106">
        <f>SUM(D71:D72)</f>
        <v>140.11000000000001</v>
      </c>
      <c r="E70" s="144">
        <f t="shared" ref="E70" si="1">D70/B70*100</f>
        <v>87.024844720496901</v>
      </c>
    </row>
    <row r="71" spans="1:5" s="67" customFormat="1" x14ac:dyDescent="0.3">
      <c r="A71" s="150" t="s">
        <v>31</v>
      </c>
      <c r="B71" s="50"/>
      <c r="C71" s="50"/>
      <c r="D71" s="11">
        <v>30.13</v>
      </c>
      <c r="E71" s="144"/>
    </row>
    <row r="72" spans="1:5" s="67" customFormat="1" x14ac:dyDescent="0.3">
      <c r="A72" s="150" t="s">
        <v>35</v>
      </c>
      <c r="B72" s="50"/>
      <c r="C72" s="50"/>
      <c r="D72" s="11">
        <v>109.98</v>
      </c>
      <c r="E72" s="144"/>
    </row>
    <row r="73" spans="1:5" s="93" customFormat="1" x14ac:dyDescent="0.3">
      <c r="A73" s="128" t="s">
        <v>153</v>
      </c>
      <c r="B73" s="129">
        <f>SUM(B74+B77)</f>
        <v>4781</v>
      </c>
      <c r="C73" s="129">
        <f>SUM(C74+C77)</f>
        <v>4781</v>
      </c>
      <c r="D73" s="129">
        <f>SUM(D74+D77)</f>
        <v>4644.43</v>
      </c>
      <c r="E73" s="146">
        <f t="shared" ref="E73:E74" si="2">D73/B73*100</f>
        <v>97.143484626647151</v>
      </c>
    </row>
    <row r="74" spans="1:5" s="93" customFormat="1" x14ac:dyDescent="0.3">
      <c r="A74" s="149" t="s">
        <v>21</v>
      </c>
      <c r="B74" s="106">
        <v>3868</v>
      </c>
      <c r="C74" s="106">
        <v>3868</v>
      </c>
      <c r="D74" s="106">
        <f>SUM(D75:D76)</f>
        <v>3850.52</v>
      </c>
      <c r="E74" s="146">
        <f t="shared" si="2"/>
        <v>99.548086866597728</v>
      </c>
    </row>
    <row r="75" spans="1:5" s="93" customFormat="1" x14ac:dyDescent="0.3">
      <c r="A75" s="150" t="s">
        <v>23</v>
      </c>
      <c r="B75" s="50"/>
      <c r="C75" s="50"/>
      <c r="D75" s="11">
        <v>3305.18</v>
      </c>
      <c r="E75" s="144"/>
    </row>
    <row r="76" spans="1:5" s="93" customFormat="1" x14ac:dyDescent="0.3">
      <c r="A76" s="150" t="s">
        <v>27</v>
      </c>
      <c r="B76" s="50"/>
      <c r="C76" s="50"/>
      <c r="D76" s="11">
        <v>545.34</v>
      </c>
      <c r="E76" s="144"/>
    </row>
    <row r="77" spans="1:5" s="93" customFormat="1" x14ac:dyDescent="0.3">
      <c r="A77" s="149" t="s">
        <v>28</v>
      </c>
      <c r="B77" s="106">
        <v>913</v>
      </c>
      <c r="C77" s="106">
        <v>913</v>
      </c>
      <c r="D77" s="106">
        <f>SUM(D78:D79)</f>
        <v>793.91000000000008</v>
      </c>
      <c r="E77" s="144">
        <f t="shared" ref="E77" si="3">D77/B77*100</f>
        <v>86.956188389923341</v>
      </c>
    </row>
    <row r="78" spans="1:5" s="67" customFormat="1" x14ac:dyDescent="0.3">
      <c r="A78" s="150" t="s">
        <v>31</v>
      </c>
      <c r="B78" s="50"/>
      <c r="C78" s="50"/>
      <c r="D78" s="11">
        <v>170.69</v>
      </c>
      <c r="E78" s="144"/>
    </row>
    <row r="79" spans="1:5" s="67" customFormat="1" x14ac:dyDescent="0.3">
      <c r="A79" s="150" t="s">
        <v>35</v>
      </c>
      <c r="B79" s="50"/>
      <c r="C79" s="50"/>
      <c r="D79" s="11">
        <v>623.22</v>
      </c>
      <c r="E79" s="144"/>
    </row>
    <row r="80" spans="1:5" s="67" customFormat="1" x14ac:dyDescent="0.3">
      <c r="A80" s="150"/>
      <c r="B80" s="50"/>
      <c r="C80" s="50"/>
      <c r="D80" s="11"/>
      <c r="E80" s="144"/>
    </row>
    <row r="81" spans="1:5" s="93" customFormat="1" x14ac:dyDescent="0.3">
      <c r="A81" s="147" t="s">
        <v>298</v>
      </c>
      <c r="B81" s="127">
        <f>SUM(B82+B98+B114)</f>
        <v>110000</v>
      </c>
      <c r="C81" s="127">
        <f>SUM(C82+C98+C114)</f>
        <v>110000</v>
      </c>
      <c r="D81" s="127">
        <f>SUM(D82+D98+D114)</f>
        <v>30584.289999999997</v>
      </c>
      <c r="E81" s="148">
        <f t="shared" ref="E81:E83" si="4">D81/B81*100</f>
        <v>27.803899999999999</v>
      </c>
    </row>
    <row r="82" spans="1:5" s="93" customFormat="1" x14ac:dyDescent="0.3">
      <c r="A82" s="128" t="s">
        <v>148</v>
      </c>
      <c r="B82" s="129">
        <f>SUM(B83+B85+B96)</f>
        <v>6600</v>
      </c>
      <c r="C82" s="129">
        <f>SUM(C83+C85+C96)</f>
        <v>6600</v>
      </c>
      <c r="D82" s="129">
        <f>SUM(D83+D85+D96)</f>
        <v>1828.9100000000003</v>
      </c>
      <c r="E82" s="146">
        <f t="shared" si="4"/>
        <v>27.710757575757583</v>
      </c>
    </row>
    <row r="83" spans="1:5" s="93" customFormat="1" ht="13.8" hidden="1" customHeight="1" x14ac:dyDescent="0.3">
      <c r="A83" s="149" t="s">
        <v>21</v>
      </c>
      <c r="B83" s="106">
        <v>0</v>
      </c>
      <c r="C83" s="106">
        <v>0</v>
      </c>
      <c r="D83" s="106">
        <f>SUM(D84:D84)</f>
        <v>0</v>
      </c>
      <c r="E83" s="146" t="e">
        <f t="shared" si="4"/>
        <v>#DIV/0!</v>
      </c>
    </row>
    <row r="84" spans="1:5" s="93" customFormat="1" hidden="1" x14ac:dyDescent="0.3">
      <c r="A84" s="150" t="s">
        <v>23</v>
      </c>
      <c r="B84" s="50"/>
      <c r="C84" s="50"/>
      <c r="D84" s="11">
        <v>0</v>
      </c>
      <c r="E84" s="144"/>
    </row>
    <row r="85" spans="1:5" s="93" customFormat="1" x14ac:dyDescent="0.3">
      <c r="A85" s="149" t="s">
        <v>28</v>
      </c>
      <c r="B85" s="106">
        <v>5940</v>
      </c>
      <c r="C85" s="106">
        <v>5940</v>
      </c>
      <c r="D85" s="106">
        <f>SUM(D86:D95)</f>
        <v>1418.5500000000002</v>
      </c>
      <c r="E85" s="144">
        <f t="shared" ref="E85" si="5">D85/B85*100</f>
        <v>23.881313131313135</v>
      </c>
    </row>
    <row r="86" spans="1:5" s="67" customFormat="1" x14ac:dyDescent="0.3">
      <c r="A86" s="150" t="s">
        <v>30</v>
      </c>
      <c r="B86" s="50"/>
      <c r="C86" s="50"/>
      <c r="D86" s="11">
        <v>94.24</v>
      </c>
      <c r="E86" s="144"/>
    </row>
    <row r="87" spans="1:5" s="67" customFormat="1" x14ac:dyDescent="0.3">
      <c r="A87" s="150" t="s">
        <v>32</v>
      </c>
      <c r="B87" s="50"/>
      <c r="C87" s="50"/>
      <c r="D87" s="11">
        <v>223.56</v>
      </c>
      <c r="E87" s="144"/>
    </row>
    <row r="88" spans="1:5" s="67" customFormat="1" x14ac:dyDescent="0.3">
      <c r="A88" s="150" t="s">
        <v>33</v>
      </c>
      <c r="B88" s="50"/>
      <c r="C88" s="50"/>
      <c r="D88" s="11">
        <v>50.52</v>
      </c>
      <c r="E88" s="144"/>
    </row>
    <row r="89" spans="1:5" s="67" customFormat="1" x14ac:dyDescent="0.3">
      <c r="A89" s="150" t="s">
        <v>35</v>
      </c>
      <c r="B89" s="50"/>
      <c r="C89" s="50"/>
      <c r="D89" s="11">
        <v>39.75</v>
      </c>
      <c r="E89" s="144"/>
    </row>
    <row r="90" spans="1:5" s="67" customFormat="1" x14ac:dyDescent="0.3">
      <c r="A90" s="150" t="s">
        <v>37</v>
      </c>
      <c r="B90" s="50"/>
      <c r="C90" s="50"/>
      <c r="D90" s="11">
        <v>37.81</v>
      </c>
      <c r="E90" s="144"/>
    </row>
    <row r="91" spans="1:5" s="67" customFormat="1" x14ac:dyDescent="0.3">
      <c r="A91" s="150" t="s">
        <v>39</v>
      </c>
      <c r="B91" s="50"/>
      <c r="C91" s="50"/>
      <c r="D91" s="11">
        <v>60.76</v>
      </c>
      <c r="E91" s="144"/>
    </row>
    <row r="92" spans="1:5" s="67" customFormat="1" x14ac:dyDescent="0.3">
      <c r="A92" s="150" t="s">
        <v>42</v>
      </c>
      <c r="B92" s="50"/>
      <c r="C92" s="50"/>
      <c r="D92" s="11">
        <v>137.44</v>
      </c>
      <c r="E92" s="144"/>
    </row>
    <row r="93" spans="1:5" s="67" customFormat="1" x14ac:dyDescent="0.3">
      <c r="A93" s="150" t="s">
        <v>44</v>
      </c>
      <c r="B93" s="50"/>
      <c r="C93" s="50"/>
      <c r="D93" s="11">
        <v>524.94000000000005</v>
      </c>
      <c r="E93" s="144"/>
    </row>
    <row r="94" spans="1:5" s="67" customFormat="1" x14ac:dyDescent="0.3">
      <c r="A94" s="150" t="s">
        <v>46</v>
      </c>
      <c r="B94" s="50"/>
      <c r="C94" s="50"/>
      <c r="D94" s="11">
        <v>240.9</v>
      </c>
      <c r="E94" s="144"/>
    </row>
    <row r="95" spans="1:5" s="67" customFormat="1" x14ac:dyDescent="0.3">
      <c r="A95" s="150" t="s">
        <v>56</v>
      </c>
      <c r="B95" s="50"/>
      <c r="C95" s="50"/>
      <c r="D95" s="11">
        <v>8.6300000000000008</v>
      </c>
      <c r="E95" s="144"/>
    </row>
    <row r="96" spans="1:5" s="152" customFormat="1" x14ac:dyDescent="0.3">
      <c r="A96" s="149" t="s">
        <v>294</v>
      </c>
      <c r="B96" s="106">
        <v>660</v>
      </c>
      <c r="C96" s="106">
        <v>660</v>
      </c>
      <c r="D96" s="106">
        <f>SUM(D97:D97)</f>
        <v>410.36</v>
      </c>
      <c r="E96" s="144">
        <f t="shared" ref="E96" si="6">D96/B96*100</f>
        <v>62.175757575757572</v>
      </c>
    </row>
    <row r="97" spans="1:5" s="67" customFormat="1" x14ac:dyDescent="0.3">
      <c r="A97" s="150" t="s">
        <v>85</v>
      </c>
      <c r="B97" s="11"/>
      <c r="C97" s="11"/>
      <c r="D97" s="11">
        <v>410.36</v>
      </c>
      <c r="E97" s="155"/>
    </row>
    <row r="98" spans="1:5" s="93" customFormat="1" x14ac:dyDescent="0.3">
      <c r="A98" s="128" t="s">
        <v>152</v>
      </c>
      <c r="B98" s="129">
        <f>SUM(B99+B101+B112)</f>
        <v>93500</v>
      </c>
      <c r="C98" s="129">
        <f>SUM(C99+C101+C112)</f>
        <v>93500</v>
      </c>
      <c r="D98" s="129">
        <f>SUM(D99+D101+D112)</f>
        <v>26083.01</v>
      </c>
      <c r="E98" s="146">
        <f t="shared" ref="E98:E99" si="7">D98/B98*100</f>
        <v>27.896267379679141</v>
      </c>
    </row>
    <row r="99" spans="1:5" s="93" customFormat="1" hidden="1" x14ac:dyDescent="0.3">
      <c r="A99" s="149" t="s">
        <v>21</v>
      </c>
      <c r="B99" s="106">
        <v>0</v>
      </c>
      <c r="C99" s="106">
        <v>0</v>
      </c>
      <c r="D99" s="106">
        <f>SUM(D100:D100)</f>
        <v>0</v>
      </c>
      <c r="E99" s="146" t="e">
        <f t="shared" si="7"/>
        <v>#DIV/0!</v>
      </c>
    </row>
    <row r="100" spans="1:5" s="93" customFormat="1" hidden="1" x14ac:dyDescent="0.3">
      <c r="A100" s="150" t="s">
        <v>23</v>
      </c>
      <c r="B100" s="50"/>
      <c r="C100" s="50"/>
      <c r="D100" s="11">
        <v>0</v>
      </c>
      <c r="E100" s="144"/>
    </row>
    <row r="101" spans="1:5" s="93" customFormat="1" x14ac:dyDescent="0.3">
      <c r="A101" s="149" t="s">
        <v>28</v>
      </c>
      <c r="B101" s="106">
        <v>84150</v>
      </c>
      <c r="C101" s="106">
        <v>84150</v>
      </c>
      <c r="D101" s="106">
        <f>SUM(D102:D111)</f>
        <v>20269.539999999997</v>
      </c>
      <c r="E101" s="144">
        <f t="shared" ref="E101" si="8">D101/B101*100</f>
        <v>24.087391562685678</v>
      </c>
    </row>
    <row r="102" spans="1:5" s="67" customFormat="1" x14ac:dyDescent="0.3">
      <c r="A102" s="150" t="s">
        <v>30</v>
      </c>
      <c r="B102" s="50"/>
      <c r="C102" s="50"/>
      <c r="D102" s="11">
        <v>1347.52</v>
      </c>
      <c r="E102" s="144"/>
    </row>
    <row r="103" spans="1:5" s="67" customFormat="1" x14ac:dyDescent="0.3">
      <c r="A103" s="150" t="s">
        <v>32</v>
      </c>
      <c r="B103" s="50"/>
      <c r="C103" s="50"/>
      <c r="D103" s="11">
        <v>3167.1</v>
      </c>
      <c r="E103" s="144"/>
    </row>
    <row r="104" spans="1:5" s="67" customFormat="1" x14ac:dyDescent="0.3">
      <c r="A104" s="150" t="s">
        <v>33</v>
      </c>
      <c r="B104" s="50"/>
      <c r="C104" s="50"/>
      <c r="D104" s="11">
        <v>796.44</v>
      </c>
      <c r="E104" s="144"/>
    </row>
    <row r="105" spans="1:5" s="67" customFormat="1" x14ac:dyDescent="0.3">
      <c r="A105" s="150" t="s">
        <v>35</v>
      </c>
      <c r="B105" s="50"/>
      <c r="C105" s="50"/>
      <c r="D105" s="11">
        <v>581.78</v>
      </c>
      <c r="E105" s="144"/>
    </row>
    <row r="106" spans="1:5" s="67" customFormat="1" x14ac:dyDescent="0.3">
      <c r="A106" s="150" t="s">
        <v>37</v>
      </c>
      <c r="B106" s="50"/>
      <c r="C106" s="50"/>
      <c r="D106" s="11">
        <v>542.96</v>
      </c>
      <c r="E106" s="144"/>
    </row>
    <row r="107" spans="1:5" s="67" customFormat="1" x14ac:dyDescent="0.3">
      <c r="A107" s="150" t="s">
        <v>39</v>
      </c>
      <c r="B107" s="50"/>
      <c r="C107" s="50"/>
      <c r="D107" s="11">
        <v>860.84</v>
      </c>
      <c r="E107" s="144"/>
    </row>
    <row r="108" spans="1:5" s="67" customFormat="1" x14ac:dyDescent="0.3">
      <c r="A108" s="150" t="s">
        <v>42</v>
      </c>
      <c r="B108" s="50"/>
      <c r="C108" s="50"/>
      <c r="D108" s="11">
        <v>1946.83</v>
      </c>
      <c r="E108" s="144"/>
    </row>
    <row r="109" spans="1:5" s="67" customFormat="1" x14ac:dyDescent="0.3">
      <c r="A109" s="150" t="s">
        <v>44</v>
      </c>
      <c r="B109" s="50"/>
      <c r="C109" s="50"/>
      <c r="D109" s="11">
        <v>7436.65</v>
      </c>
      <c r="E109" s="144"/>
    </row>
    <row r="110" spans="1:5" s="67" customFormat="1" x14ac:dyDescent="0.3">
      <c r="A110" s="150" t="s">
        <v>46</v>
      </c>
      <c r="B110" s="50"/>
      <c r="C110" s="50"/>
      <c r="D110" s="11">
        <v>3467.19</v>
      </c>
      <c r="E110" s="144"/>
    </row>
    <row r="111" spans="1:5" s="67" customFormat="1" x14ac:dyDescent="0.3">
      <c r="A111" s="150" t="s">
        <v>56</v>
      </c>
      <c r="B111" s="50"/>
      <c r="C111" s="50"/>
      <c r="D111" s="11">
        <v>122.23</v>
      </c>
      <c r="E111" s="144"/>
    </row>
    <row r="112" spans="1:5" s="152" customFormat="1" x14ac:dyDescent="0.3">
      <c r="A112" s="149" t="s">
        <v>294</v>
      </c>
      <c r="B112" s="106">
        <v>9350</v>
      </c>
      <c r="C112" s="106">
        <v>9350</v>
      </c>
      <c r="D112" s="106">
        <f>SUM(D113:D113)</f>
        <v>5813.47</v>
      </c>
      <c r="E112" s="144">
        <f t="shared" ref="E112" si="9">D112/B112*100</f>
        <v>62.176149732620324</v>
      </c>
    </row>
    <row r="113" spans="1:5" s="67" customFormat="1" x14ac:dyDescent="0.3">
      <c r="A113" s="150" t="s">
        <v>85</v>
      </c>
      <c r="B113" s="11"/>
      <c r="C113" s="11"/>
      <c r="D113" s="11">
        <v>5813.47</v>
      </c>
      <c r="E113" s="155"/>
    </row>
    <row r="114" spans="1:5" s="93" customFormat="1" x14ac:dyDescent="0.3">
      <c r="A114" s="128" t="s">
        <v>153</v>
      </c>
      <c r="B114" s="129">
        <f>SUM(B115+B117+B128)</f>
        <v>9900</v>
      </c>
      <c r="C114" s="129">
        <f>SUM(C115+C117+C128)</f>
        <v>9900</v>
      </c>
      <c r="D114" s="129">
        <f>SUM(D115+D117+D128)</f>
        <v>2672.37</v>
      </c>
      <c r="E114" s="146">
        <f t="shared" ref="E114:E115" si="10">D114/B114*100</f>
        <v>26.993636363636362</v>
      </c>
    </row>
    <row r="115" spans="1:5" s="93" customFormat="1" hidden="1" x14ac:dyDescent="0.3">
      <c r="A115" s="149" t="s">
        <v>21</v>
      </c>
      <c r="B115" s="106">
        <v>0</v>
      </c>
      <c r="C115" s="106">
        <v>0</v>
      </c>
      <c r="D115" s="106">
        <f>SUM(D116:D116)</f>
        <v>0</v>
      </c>
      <c r="E115" s="146" t="e">
        <f t="shared" si="10"/>
        <v>#DIV/0!</v>
      </c>
    </row>
    <row r="116" spans="1:5" s="93" customFormat="1" hidden="1" x14ac:dyDescent="0.3">
      <c r="A116" s="150" t="s">
        <v>23</v>
      </c>
      <c r="B116" s="50"/>
      <c r="C116" s="50"/>
      <c r="D116" s="11">
        <v>0</v>
      </c>
      <c r="E116" s="144"/>
    </row>
    <row r="117" spans="1:5" s="93" customFormat="1" x14ac:dyDescent="0.3">
      <c r="A117" s="149" t="s">
        <v>28</v>
      </c>
      <c r="B117" s="106">
        <v>8910</v>
      </c>
      <c r="C117" s="106">
        <v>8910</v>
      </c>
      <c r="D117" s="106">
        <f>SUM(D118:D127)</f>
        <v>2056.8200000000002</v>
      </c>
      <c r="E117" s="144">
        <f t="shared" ref="E117" si="11">D117/B117*100</f>
        <v>23.08439955106622</v>
      </c>
    </row>
    <row r="118" spans="1:5" s="67" customFormat="1" x14ac:dyDescent="0.3">
      <c r="A118" s="150" t="s">
        <v>30</v>
      </c>
      <c r="B118" s="50"/>
      <c r="C118" s="50"/>
      <c r="D118" s="11">
        <v>142.66</v>
      </c>
      <c r="E118" s="144"/>
    </row>
    <row r="119" spans="1:5" s="67" customFormat="1" x14ac:dyDescent="0.3">
      <c r="A119" s="150" t="s">
        <v>32</v>
      </c>
      <c r="B119" s="50"/>
      <c r="C119" s="50"/>
      <c r="D119" s="11">
        <v>335.34</v>
      </c>
      <c r="E119" s="144"/>
    </row>
    <row r="120" spans="1:5" s="67" customFormat="1" x14ac:dyDescent="0.3">
      <c r="A120" s="150" t="s">
        <v>33</v>
      </c>
      <c r="B120" s="50"/>
      <c r="C120" s="50"/>
      <c r="D120" s="11">
        <v>84.34</v>
      </c>
      <c r="E120" s="144"/>
    </row>
    <row r="121" spans="1:5" s="67" customFormat="1" x14ac:dyDescent="0.3">
      <c r="A121" s="150" t="s">
        <v>35</v>
      </c>
      <c r="B121" s="50"/>
      <c r="C121" s="50"/>
      <c r="D121" s="11">
        <v>40.78</v>
      </c>
      <c r="E121" s="144"/>
    </row>
    <row r="122" spans="1:5" s="67" customFormat="1" x14ac:dyDescent="0.3">
      <c r="A122" s="150" t="s">
        <v>37</v>
      </c>
      <c r="B122" s="50"/>
      <c r="C122" s="50"/>
      <c r="D122" s="11">
        <v>49.51</v>
      </c>
      <c r="E122" s="144"/>
    </row>
    <row r="123" spans="1:5" s="67" customFormat="1" x14ac:dyDescent="0.3">
      <c r="A123" s="150" t="s">
        <v>39</v>
      </c>
      <c r="B123" s="50"/>
      <c r="C123" s="50"/>
      <c r="D123" s="11">
        <v>91.15</v>
      </c>
      <c r="E123" s="144"/>
    </row>
    <row r="124" spans="1:5" s="67" customFormat="1" x14ac:dyDescent="0.3">
      <c r="A124" s="150" t="s">
        <v>42</v>
      </c>
      <c r="B124" s="50"/>
      <c r="C124" s="50"/>
      <c r="D124" s="11">
        <v>206.08</v>
      </c>
      <c r="E124" s="144"/>
    </row>
    <row r="125" spans="1:5" s="67" customFormat="1" x14ac:dyDescent="0.3">
      <c r="A125" s="150" t="s">
        <v>44</v>
      </c>
      <c r="B125" s="50"/>
      <c r="C125" s="50"/>
      <c r="D125" s="11">
        <v>787.41</v>
      </c>
      <c r="E125" s="144"/>
    </row>
    <row r="126" spans="1:5" s="67" customFormat="1" x14ac:dyDescent="0.3">
      <c r="A126" s="150" t="s">
        <v>46</v>
      </c>
      <c r="B126" s="50"/>
      <c r="C126" s="50"/>
      <c r="D126" s="11">
        <v>306.61</v>
      </c>
      <c r="E126" s="144"/>
    </row>
    <row r="127" spans="1:5" s="67" customFormat="1" x14ac:dyDescent="0.3">
      <c r="A127" s="150" t="s">
        <v>56</v>
      </c>
      <c r="B127" s="50"/>
      <c r="C127" s="50"/>
      <c r="D127" s="11">
        <v>12.94</v>
      </c>
      <c r="E127" s="144"/>
    </row>
    <row r="128" spans="1:5" s="152" customFormat="1" x14ac:dyDescent="0.3">
      <c r="A128" s="149" t="s">
        <v>294</v>
      </c>
      <c r="B128" s="106">
        <v>990</v>
      </c>
      <c r="C128" s="106">
        <v>990</v>
      </c>
      <c r="D128" s="106">
        <f>SUM(D129:D129)</f>
        <v>615.54999999999995</v>
      </c>
      <c r="E128" s="144">
        <f t="shared" ref="E128" si="12">D128/B128*100</f>
        <v>62.176767676767675</v>
      </c>
    </row>
    <row r="129" spans="1:5" s="67" customFormat="1" x14ac:dyDescent="0.3">
      <c r="A129" s="150" t="s">
        <v>85</v>
      </c>
      <c r="B129" s="11"/>
      <c r="C129" s="11"/>
      <c r="D129" s="11">
        <v>615.54999999999995</v>
      </c>
      <c r="E129" s="155"/>
    </row>
    <row r="130" spans="1:5" s="67" customFormat="1" x14ac:dyDescent="0.3">
      <c r="A130" s="133"/>
      <c r="B130" s="50"/>
      <c r="C130" s="50"/>
      <c r="D130" s="11"/>
      <c r="E130" s="144"/>
    </row>
    <row r="131" spans="1:5" s="67" customFormat="1" x14ac:dyDescent="0.3">
      <c r="A131" s="147" t="s">
        <v>301</v>
      </c>
      <c r="B131" s="127">
        <f>SUM(B132+B154+B170)</f>
        <v>0</v>
      </c>
      <c r="C131" s="127">
        <f>SUM(C132+C154+C170)</f>
        <v>0</v>
      </c>
      <c r="D131" s="127">
        <f>SUM(D132+D154+D170)</f>
        <v>51467.59</v>
      </c>
      <c r="E131" s="148">
        <v>0</v>
      </c>
    </row>
    <row r="132" spans="1:5" x14ac:dyDescent="0.3">
      <c r="A132" s="128" t="s">
        <v>152</v>
      </c>
      <c r="B132" s="129">
        <f>SUM(B135+B139+B152)</f>
        <v>0</v>
      </c>
      <c r="C132" s="129">
        <f>SUM(C135+C139+C152)</f>
        <v>0</v>
      </c>
      <c r="D132" s="129">
        <f>SUM(D133)</f>
        <v>51467.59</v>
      </c>
      <c r="E132" s="13"/>
    </row>
    <row r="133" spans="1:5" x14ac:dyDescent="0.3">
      <c r="A133" s="149" t="s">
        <v>21</v>
      </c>
      <c r="B133" s="106">
        <v>0</v>
      </c>
      <c r="C133" s="106">
        <v>0</v>
      </c>
      <c r="D133" s="106">
        <f>SUM(D134:D135)</f>
        <v>51467.59</v>
      </c>
      <c r="E133" s="146">
        <v>0</v>
      </c>
    </row>
    <row r="134" spans="1:5" x14ac:dyDescent="0.3">
      <c r="A134" s="150" t="s">
        <v>23</v>
      </c>
      <c r="B134" s="50"/>
      <c r="C134" s="50"/>
      <c r="D134" s="11">
        <v>44757.11</v>
      </c>
      <c r="E134" s="144"/>
    </row>
    <row r="135" spans="1:5" ht="13.8" customHeight="1" x14ac:dyDescent="0.3">
      <c r="A135" s="150" t="s">
        <v>27</v>
      </c>
      <c r="B135" s="50"/>
      <c r="C135" s="50"/>
      <c r="D135" s="11">
        <v>6710.48</v>
      </c>
      <c r="E135" s="144"/>
    </row>
    <row r="136" spans="1:5" ht="13.8" customHeight="1" x14ac:dyDescent="0.3">
      <c r="A136" s="150"/>
      <c r="B136" s="50"/>
      <c r="C136" s="50"/>
      <c r="D136" s="11"/>
      <c r="E136" s="144"/>
    </row>
    <row r="137" spans="1:5" ht="13.8" customHeight="1" x14ac:dyDescent="0.3">
      <c r="A137" s="150"/>
      <c r="B137" s="50"/>
      <c r="C137" s="50"/>
      <c r="D137" s="11"/>
      <c r="E137" s="144"/>
    </row>
    <row r="138" spans="1:5" ht="15.6" x14ac:dyDescent="0.3">
      <c r="A138" s="166" t="s">
        <v>193</v>
      </c>
      <c r="B138" s="166"/>
      <c r="C138" s="166"/>
      <c r="D138" s="166"/>
      <c r="E138" s="166"/>
    </row>
    <row r="139" spans="1:5" x14ac:dyDescent="0.3">
      <c r="A139" s="30"/>
      <c r="B139" s="30"/>
      <c r="C139" s="30"/>
      <c r="D139" s="30"/>
      <c r="E139" s="31"/>
    </row>
    <row r="140" spans="1:5" ht="15.6" x14ac:dyDescent="0.3">
      <c r="A140" s="142" t="s">
        <v>311</v>
      </c>
      <c r="B140" s="158"/>
      <c r="C140" s="158"/>
      <c r="D140" s="158"/>
      <c r="E140" s="158"/>
    </row>
    <row r="141" spans="1:5" ht="15.6" x14ac:dyDescent="0.3">
      <c r="A141" s="16" t="s">
        <v>312</v>
      </c>
      <c r="B141" s="16"/>
      <c r="C141" s="16"/>
      <c r="D141" s="16"/>
      <c r="E141" s="16"/>
    </row>
    <row r="142" spans="1:5" ht="15.6" x14ac:dyDescent="0.3">
      <c r="A142" s="16" t="s">
        <v>317</v>
      </c>
      <c r="B142" s="16"/>
      <c r="C142" s="16"/>
      <c r="D142" s="16"/>
      <c r="E142" s="16"/>
    </row>
    <row r="143" spans="1:5" ht="15.6" x14ac:dyDescent="0.3">
      <c r="A143" s="16"/>
      <c r="B143" s="16"/>
      <c r="C143" s="16"/>
      <c r="D143" s="16"/>
      <c r="E143" s="16"/>
    </row>
    <row r="144" spans="1:5" x14ac:dyDescent="0.3">
      <c r="A144" s="30"/>
      <c r="B144" s="173" t="s">
        <v>299</v>
      </c>
      <c r="C144" s="173"/>
      <c r="D144" s="173"/>
      <c r="E144" s="31"/>
    </row>
    <row r="145" spans="1:5" x14ac:dyDescent="0.3">
      <c r="A145" s="30"/>
      <c r="B145" s="30"/>
      <c r="C145" s="30"/>
      <c r="E145" s="31"/>
    </row>
    <row r="146" spans="1:5" x14ac:dyDescent="0.3">
      <c r="A146" s="30"/>
      <c r="B146" s="174" t="s">
        <v>300</v>
      </c>
      <c r="C146" s="174"/>
      <c r="D146" s="174"/>
      <c r="E146" s="31"/>
    </row>
    <row r="147" spans="1:5" x14ac:dyDescent="0.3">
      <c r="A147" s="30"/>
      <c r="B147" s="30"/>
      <c r="C147" s="30"/>
      <c r="D147" s="30"/>
      <c r="E147" s="31"/>
    </row>
    <row r="148" spans="1:5" ht="15.6" x14ac:dyDescent="0.3">
      <c r="A148" s="172" t="s">
        <v>313</v>
      </c>
      <c r="B148" s="172"/>
      <c r="C148" s="172"/>
      <c r="D148" s="172"/>
      <c r="E148" s="172"/>
    </row>
    <row r="149" spans="1:5" ht="15.6" x14ac:dyDescent="0.3">
      <c r="A149" s="172" t="s">
        <v>314</v>
      </c>
      <c r="B149" s="172"/>
      <c r="C149" s="172"/>
      <c r="D149" s="172"/>
      <c r="E149" s="172"/>
    </row>
    <row r="150" spans="1:5" ht="15.6" x14ac:dyDescent="0.3">
      <c r="A150" s="172"/>
      <c r="B150" s="172"/>
      <c r="C150" s="172"/>
      <c r="D150" s="172"/>
      <c r="E150" s="172"/>
    </row>
    <row r="151" spans="1:5" ht="15.6" x14ac:dyDescent="0.3">
      <c r="A151" s="172" t="s">
        <v>302</v>
      </c>
      <c r="B151" s="172"/>
      <c r="C151" s="172"/>
      <c r="D151" s="172"/>
      <c r="E151" s="172"/>
    </row>
  </sheetData>
  <mergeCells count="11">
    <mergeCell ref="A1:E1"/>
    <mergeCell ref="A3:E3"/>
    <mergeCell ref="A5:E5"/>
    <mergeCell ref="A7:E7"/>
    <mergeCell ref="A138:E138"/>
    <mergeCell ref="A151:E151"/>
    <mergeCell ref="B144:D144"/>
    <mergeCell ref="B146:D146"/>
    <mergeCell ref="A148:E148"/>
    <mergeCell ref="A149:E149"/>
    <mergeCell ref="A150:E150"/>
  </mergeCells>
  <pageMargins left="0.70866141732283472" right="0.70866141732283472" top="0.74803149606299213" bottom="0.74803149606299213" header="0.31496062992125984" footer="0.31496062992125984"/>
  <pageSetup paperSize="9" firstPageNumber="9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9</vt:i4>
      </vt:variant>
    </vt:vector>
  </HeadingPairs>
  <TitlesOfParts>
    <vt:vector size="17" baseType="lpstr">
      <vt:lpstr>Sažetak </vt:lpstr>
      <vt:lpstr>P i R -Tablica 1.</vt:lpstr>
      <vt:lpstr>P i R -Tablica 2.</vt:lpstr>
      <vt:lpstr>R -Tablica 3.</vt:lpstr>
      <vt:lpstr>Rač fin-Tablica 4.</vt:lpstr>
      <vt:lpstr>Rač fin-Tablica 5.</vt:lpstr>
      <vt:lpstr>Posebni dio-Tablica 6.</vt:lpstr>
      <vt:lpstr>Posebni dio-Tablica 6</vt:lpstr>
      <vt:lpstr>'P i R -Tablica 1.'!Ispis_naslova</vt:lpstr>
      <vt:lpstr>'P i R -Tablica 2.'!Ispis_naslova</vt:lpstr>
      <vt:lpstr>'Posebni dio-Tablica 6.'!Ispis_naslova</vt:lpstr>
      <vt:lpstr>'R -Tablica 3.'!Ispis_naslova</vt:lpstr>
      <vt:lpstr>'P i R -Tablica 1.'!Podrucje_ispisa</vt:lpstr>
      <vt:lpstr>'P i R -Tablica 2.'!Podrucje_ispisa</vt:lpstr>
      <vt:lpstr>'R -Tablica 3.'!Podrucje_ispisa</vt:lpstr>
      <vt:lpstr>'Rač fin-Tablica 5.'!Podrucje_ispisa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Ivana</cp:lastModifiedBy>
  <cp:lastPrinted>2024-07-26T10:50:06Z</cp:lastPrinted>
  <dcterms:created xsi:type="dcterms:W3CDTF">2018-03-15T13:07:00Z</dcterms:created>
  <dcterms:modified xsi:type="dcterms:W3CDTF">2024-07-26T10:58:12Z</dcterms:modified>
</cp:coreProperties>
</file>