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tanova\Izvještaji JURA\Izvjestaji_2025\Izvjestaj_izvrsenje_1-6_2025\"/>
    </mc:Choice>
  </mc:AlternateContent>
  <xr:revisionPtr revIDLastSave="0" documentId="13_ncr:1_{FE847F7D-100A-4D87-8FEC-9F159EFBB5FE}" xr6:coauthVersionLast="47" xr6:coauthVersionMax="47" xr10:uidLastSave="{00000000-0000-0000-0000-000000000000}"/>
  <bookViews>
    <workbookView xWindow="-108" yWindow="-108" windowWidth="23256" windowHeight="12576" tabRatio="797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Tablica 5." sheetId="8" r:id="rId6"/>
    <sheet name="Posebni dio-Tablica 6." sheetId="11" r:id="rId7"/>
  </sheets>
  <definedNames>
    <definedName name="_xlnm.Print_Titles" localSheetId="1">'P i R -Tablica 1.'!$10:$11</definedName>
    <definedName name="_xlnm.Print_Titles" localSheetId="2">'P i R -Tablica 2.'!$4:$5</definedName>
    <definedName name="_xlnm.Print_Titles" localSheetId="6">'Posebni dio-Tablica 6.'!$9:$9</definedName>
    <definedName name="_xlnm.Print_Titles" localSheetId="3">'R -Tablica 3.'!$3:$4</definedName>
    <definedName name="_xlnm.Print_Area" localSheetId="1">'P i R -Tablica 1.'!$A$1:$G$210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 fin-Tablica 5.'!$A$1:$G$25</definedName>
    <definedName name="_xlnm.Print_Area" localSheetId="0">'Sažetak 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G16" i="3"/>
  <c r="D31" i="11" l="1"/>
  <c r="D61" i="11"/>
  <c r="E35" i="12"/>
  <c r="C35" i="12" l="1"/>
  <c r="D63" i="11" l="1"/>
  <c r="E22" i="11" l="1"/>
  <c r="E21" i="11"/>
  <c r="E18" i="11"/>
  <c r="E17" i="11"/>
  <c r="G9" i="8"/>
  <c r="G18" i="8" l="1"/>
  <c r="G20" i="8"/>
  <c r="G21" i="8"/>
  <c r="G7" i="8"/>
  <c r="G11" i="8"/>
  <c r="G19" i="2"/>
  <c r="G21" i="2"/>
  <c r="G22" i="2"/>
  <c r="G16" i="2"/>
  <c r="F16" i="2"/>
  <c r="F10" i="2"/>
  <c r="F12" i="2"/>
  <c r="G10" i="2"/>
  <c r="G12" i="2"/>
  <c r="G11" i="4"/>
  <c r="G8" i="4"/>
  <c r="F8" i="4"/>
  <c r="G15" i="12"/>
  <c r="G37" i="3"/>
  <c r="G36" i="3"/>
  <c r="G31" i="3"/>
  <c r="G29" i="3"/>
  <c r="G15" i="3"/>
  <c r="G10" i="3"/>
  <c r="G8" i="3"/>
  <c r="G12" i="3"/>
  <c r="G13" i="3"/>
  <c r="G18" i="3"/>
  <c r="G20" i="3"/>
  <c r="G21" i="3"/>
  <c r="G175" i="1"/>
  <c r="G176" i="1"/>
  <c r="G177" i="1"/>
  <c r="G180" i="1"/>
  <c r="G181" i="1"/>
  <c r="G182" i="1"/>
  <c r="G184" i="1"/>
  <c r="G185" i="1"/>
  <c r="G100" i="1"/>
  <c r="G101" i="1"/>
  <c r="G102" i="1"/>
  <c r="G103" i="1"/>
  <c r="G105" i="1"/>
  <c r="G107" i="1"/>
  <c r="G108" i="1"/>
  <c r="G109" i="1"/>
  <c r="G110" i="1"/>
  <c r="G113" i="1"/>
  <c r="G114" i="1"/>
  <c r="G115" i="1"/>
  <c r="G116" i="1"/>
  <c r="G118" i="1"/>
  <c r="G119" i="1"/>
  <c r="G120" i="1"/>
  <c r="G121" i="1"/>
  <c r="G122" i="1"/>
  <c r="G123" i="1"/>
  <c r="G125" i="1"/>
  <c r="G126" i="1"/>
  <c r="G127" i="1"/>
  <c r="G128" i="1"/>
  <c r="G129" i="1"/>
  <c r="G130" i="1"/>
  <c r="G131" i="1"/>
  <c r="G132" i="1"/>
  <c r="G133" i="1"/>
  <c r="G135" i="1"/>
  <c r="G137" i="1"/>
  <c r="G138" i="1"/>
  <c r="G139" i="1"/>
  <c r="G140" i="1"/>
  <c r="G141" i="1"/>
  <c r="G142" i="1"/>
  <c r="G143" i="1"/>
  <c r="G144" i="1"/>
  <c r="G147" i="1"/>
  <c r="G148" i="1"/>
  <c r="G150" i="1"/>
  <c r="G151" i="1"/>
  <c r="G152" i="1"/>
  <c r="G58" i="1"/>
  <c r="G57" i="1"/>
  <c r="G54" i="1"/>
  <c r="G53" i="1"/>
  <c r="G52" i="1"/>
  <c r="G50" i="1"/>
  <c r="G49" i="1"/>
  <c r="G46" i="1"/>
  <c r="G45" i="1"/>
  <c r="G42" i="1"/>
  <c r="G41" i="1"/>
  <c r="G40" i="1"/>
  <c r="G39" i="1"/>
  <c r="G38" i="1"/>
  <c r="G35" i="1"/>
  <c r="G34" i="1"/>
  <c r="G33" i="1"/>
  <c r="G32" i="1"/>
  <c r="G31" i="1"/>
  <c r="G29" i="1"/>
  <c r="G28" i="1"/>
  <c r="G26" i="1"/>
  <c r="G25" i="1"/>
  <c r="G23" i="1"/>
  <c r="G22" i="1"/>
  <c r="G20" i="1"/>
  <c r="G19" i="1"/>
  <c r="G18" i="1"/>
  <c r="G17" i="1"/>
  <c r="G15" i="1"/>
  <c r="G18" i="12"/>
  <c r="G17" i="12"/>
  <c r="F15" i="12"/>
  <c r="D57" i="11" l="1"/>
  <c r="E57" i="11" s="1"/>
  <c r="E63" i="11"/>
  <c r="D59" i="11"/>
  <c r="C65" i="11"/>
  <c r="B65" i="11"/>
  <c r="D66" i="11"/>
  <c r="E66" i="11" s="1"/>
  <c r="C156" i="11"/>
  <c r="C155" i="11" s="1"/>
  <c r="B156" i="11"/>
  <c r="D157" i="11"/>
  <c r="E157" i="11" s="1"/>
  <c r="C132" i="11"/>
  <c r="C111" i="11"/>
  <c r="C90" i="11"/>
  <c r="C79" i="11"/>
  <c r="C71" i="11"/>
  <c r="C59" i="11"/>
  <c r="C16" i="11" s="1"/>
  <c r="C26" i="11"/>
  <c r="D150" i="11"/>
  <c r="E150" i="11" s="1"/>
  <c r="D136" i="11"/>
  <c r="D133" i="11"/>
  <c r="E133" i="11" s="1"/>
  <c r="B132" i="11"/>
  <c r="D129" i="11"/>
  <c r="E129" i="11" s="1"/>
  <c r="D115" i="11"/>
  <c r="D112" i="11"/>
  <c r="E112" i="11" s="1"/>
  <c r="B111" i="11"/>
  <c r="D108" i="11"/>
  <c r="E108" i="11" s="1"/>
  <c r="D94" i="11"/>
  <c r="E94" i="11" s="1"/>
  <c r="D91" i="11"/>
  <c r="E91" i="11" s="1"/>
  <c r="B90" i="11"/>
  <c r="D83" i="11"/>
  <c r="E83" i="11" s="1"/>
  <c r="D80" i="11"/>
  <c r="E80" i="11" s="1"/>
  <c r="B79" i="11"/>
  <c r="D75" i="11"/>
  <c r="E75" i="11" s="1"/>
  <c r="D72" i="11"/>
  <c r="E72" i="11" s="1"/>
  <c r="B71" i="11"/>
  <c r="E60" i="11"/>
  <c r="B59" i="11"/>
  <c r="B16" i="11" s="1"/>
  <c r="D53" i="11"/>
  <c r="E53" i="11" s="1"/>
  <c r="E31" i="11"/>
  <c r="D27" i="11"/>
  <c r="E27" i="11" s="1"/>
  <c r="B26" i="11"/>
  <c r="E136" i="11" l="1"/>
  <c r="D132" i="11"/>
  <c r="E132" i="11" s="1"/>
  <c r="E115" i="11"/>
  <c r="D111" i="11"/>
  <c r="C20" i="11"/>
  <c r="C25" i="11"/>
  <c r="C24" i="11" s="1"/>
  <c r="C15" i="11"/>
  <c r="C19" i="11"/>
  <c r="E61" i="11"/>
  <c r="D16" i="11"/>
  <c r="E16" i="11" s="1"/>
  <c r="B20" i="11"/>
  <c r="B19" i="11"/>
  <c r="D65" i="11"/>
  <c r="E65" i="11" s="1"/>
  <c r="B25" i="11"/>
  <c r="B24" i="11" s="1"/>
  <c r="B15" i="11"/>
  <c r="D156" i="11"/>
  <c r="B70" i="11"/>
  <c r="B89" i="11"/>
  <c r="C89" i="11"/>
  <c r="D90" i="11"/>
  <c r="E90" i="11" s="1"/>
  <c r="D26" i="11"/>
  <c r="D71" i="11"/>
  <c r="E71" i="11" s="1"/>
  <c r="D79" i="11"/>
  <c r="E79" i="11" s="1"/>
  <c r="E111" i="11"/>
  <c r="C14" i="11" l="1"/>
  <c r="C13" i="11" s="1"/>
  <c r="C12" i="11" s="1"/>
  <c r="C69" i="11"/>
  <c r="E59" i="11"/>
  <c r="E26" i="11"/>
  <c r="D25" i="11"/>
  <c r="D24" i="11" s="1"/>
  <c r="D155" i="11"/>
  <c r="E155" i="11" s="1"/>
  <c r="E156" i="11"/>
  <c r="D19" i="11"/>
  <c r="E19" i="11" s="1"/>
  <c r="D20" i="11"/>
  <c r="E20" i="11" s="1"/>
  <c r="D15" i="11"/>
  <c r="E15" i="11" s="1"/>
  <c r="B14" i="11"/>
  <c r="B13" i="11" s="1"/>
  <c r="D89" i="11"/>
  <c r="E89" i="11" s="1"/>
  <c r="D70" i="11"/>
  <c r="D69" i="11" l="1"/>
  <c r="E69" i="11" s="1"/>
  <c r="E25" i="11"/>
  <c r="E70" i="11"/>
  <c r="B12" i="11"/>
  <c r="D14" i="11"/>
  <c r="E24" i="11"/>
  <c r="D12" i="11" l="1"/>
  <c r="E12" i="11" s="1"/>
  <c r="E14" i="11"/>
  <c r="D13" i="11"/>
  <c r="E13" i="11" s="1"/>
  <c r="D19" i="8"/>
  <c r="D17" i="8"/>
  <c r="D23" i="8" s="1"/>
  <c r="D10" i="8"/>
  <c r="D8" i="8"/>
  <c r="D6" i="8"/>
  <c r="D20" i="2"/>
  <c r="D18" i="2"/>
  <c r="D11" i="2"/>
  <c r="D9" i="2"/>
  <c r="D8" i="2" s="1"/>
  <c r="D14" i="2" s="1"/>
  <c r="D32" i="4"/>
  <c r="D24" i="4"/>
  <c r="D17" i="4"/>
  <c r="D12" i="4"/>
  <c r="D6" i="4"/>
  <c r="D43" i="3"/>
  <c r="D40" i="3"/>
  <c r="D38" i="3"/>
  <c r="D35" i="3"/>
  <c r="D32" i="3"/>
  <c r="D30" i="3"/>
  <c r="D28" i="3"/>
  <c r="D19" i="3"/>
  <c r="D17" i="3"/>
  <c r="D14" i="3"/>
  <c r="D11" i="3"/>
  <c r="D9" i="3"/>
  <c r="D7" i="3"/>
  <c r="D172" i="1"/>
  <c r="D97" i="1"/>
  <c r="D70" i="1"/>
  <c r="D16" i="12" s="1"/>
  <c r="D12" i="1"/>
  <c r="D35" i="12"/>
  <c r="D22" i="12"/>
  <c r="D21" i="12"/>
  <c r="F21" i="8"/>
  <c r="F20" i="8"/>
  <c r="F18" i="8"/>
  <c r="F11" i="8"/>
  <c r="F9" i="8"/>
  <c r="F7" i="8"/>
  <c r="F22" i="2"/>
  <c r="F21" i="2"/>
  <c r="F19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F11" i="4"/>
  <c r="G10" i="4"/>
  <c r="F10" i="4"/>
  <c r="G9" i="4"/>
  <c r="F9" i="4"/>
  <c r="G7" i="4"/>
  <c r="F7" i="4"/>
  <c r="G44" i="3"/>
  <c r="F44" i="3"/>
  <c r="G42" i="3"/>
  <c r="F42" i="3"/>
  <c r="G41" i="3"/>
  <c r="F41" i="3"/>
  <c r="G39" i="3"/>
  <c r="F39" i="3"/>
  <c r="F37" i="3"/>
  <c r="F36" i="3"/>
  <c r="G34" i="3"/>
  <c r="F34" i="3"/>
  <c r="G33" i="3"/>
  <c r="F33" i="3"/>
  <c r="F31" i="3"/>
  <c r="F29" i="3"/>
  <c r="F21" i="3"/>
  <c r="F20" i="3"/>
  <c r="F18" i="3"/>
  <c r="F15" i="3"/>
  <c r="F13" i="3"/>
  <c r="F12" i="3"/>
  <c r="F10" i="3"/>
  <c r="F8" i="3"/>
  <c r="G205" i="1"/>
  <c r="F205" i="1"/>
  <c r="G203" i="1"/>
  <c r="F203" i="1"/>
  <c r="G199" i="1"/>
  <c r="F199" i="1"/>
  <c r="G197" i="1"/>
  <c r="F197" i="1"/>
  <c r="G195" i="1"/>
  <c r="F195" i="1"/>
  <c r="G194" i="1"/>
  <c r="F194" i="1"/>
  <c r="G192" i="1"/>
  <c r="F192" i="1"/>
  <c r="G190" i="1"/>
  <c r="F190" i="1"/>
  <c r="G189" i="1"/>
  <c r="F189" i="1"/>
  <c r="G188" i="1"/>
  <c r="F188" i="1"/>
  <c r="G187" i="1"/>
  <c r="F187" i="1"/>
  <c r="G186" i="1"/>
  <c r="F186" i="1"/>
  <c r="F185" i="1"/>
  <c r="F184" i="1"/>
  <c r="F182" i="1"/>
  <c r="F181" i="1"/>
  <c r="F180" i="1"/>
  <c r="F176" i="1"/>
  <c r="F175" i="1"/>
  <c r="G169" i="1"/>
  <c r="F169" i="1"/>
  <c r="G167" i="1"/>
  <c r="F167" i="1"/>
  <c r="G166" i="1"/>
  <c r="F166" i="1"/>
  <c r="G162" i="1"/>
  <c r="F162" i="1"/>
  <c r="G161" i="1"/>
  <c r="F161" i="1"/>
  <c r="G157" i="1"/>
  <c r="F157" i="1"/>
  <c r="G153" i="1"/>
  <c r="F153" i="1"/>
  <c r="F152" i="1"/>
  <c r="F151" i="1"/>
  <c r="F150" i="1"/>
  <c r="F148" i="1"/>
  <c r="F147" i="1"/>
  <c r="F143" i="1"/>
  <c r="F142" i="1"/>
  <c r="F141" i="1"/>
  <c r="F140" i="1"/>
  <c r="F139" i="1"/>
  <c r="F138" i="1"/>
  <c r="F137" i="1"/>
  <c r="F135" i="1"/>
  <c r="F133" i="1"/>
  <c r="F132" i="1"/>
  <c r="F131" i="1"/>
  <c r="F130" i="1"/>
  <c r="F129" i="1"/>
  <c r="F128" i="1"/>
  <c r="F127" i="1"/>
  <c r="F126" i="1"/>
  <c r="F125" i="1"/>
  <c r="F123" i="1"/>
  <c r="F122" i="1"/>
  <c r="F121" i="1"/>
  <c r="F120" i="1"/>
  <c r="F119" i="1"/>
  <c r="F118" i="1"/>
  <c r="F116" i="1"/>
  <c r="F115" i="1"/>
  <c r="F114" i="1"/>
  <c r="F113" i="1"/>
  <c r="F109" i="1"/>
  <c r="F108" i="1"/>
  <c r="F107" i="1"/>
  <c r="F105" i="1"/>
  <c r="F103" i="1"/>
  <c r="F102" i="1"/>
  <c r="F101" i="1"/>
  <c r="F100" i="1"/>
  <c r="G79" i="1"/>
  <c r="F79" i="1"/>
  <c r="G77" i="1"/>
  <c r="F77" i="1"/>
  <c r="G76" i="1"/>
  <c r="F76" i="1"/>
  <c r="G75" i="1"/>
  <c r="F75" i="1"/>
  <c r="G73" i="1"/>
  <c r="F73" i="1"/>
  <c r="G66" i="1"/>
  <c r="F66" i="1"/>
  <c r="G62" i="1"/>
  <c r="F62" i="1"/>
  <c r="G59" i="1"/>
  <c r="F59" i="1"/>
  <c r="F58" i="1"/>
  <c r="F57" i="1"/>
  <c r="F53" i="1"/>
  <c r="F52" i="1"/>
  <c r="F50" i="1"/>
  <c r="F49" i="1"/>
  <c r="F45" i="1"/>
  <c r="F41" i="1"/>
  <c r="F40" i="1"/>
  <c r="F39" i="1"/>
  <c r="F38" i="1"/>
  <c r="F34" i="1"/>
  <c r="F33" i="1"/>
  <c r="F32" i="1"/>
  <c r="F31" i="1"/>
  <c r="F29" i="1"/>
  <c r="F28" i="1"/>
  <c r="F26" i="1"/>
  <c r="F25" i="1"/>
  <c r="F23" i="1"/>
  <c r="F22" i="1"/>
  <c r="F20" i="1"/>
  <c r="F19" i="1"/>
  <c r="F18" i="1"/>
  <c r="F17" i="1"/>
  <c r="F15" i="1"/>
  <c r="D13" i="8" l="1"/>
  <c r="D82" i="1"/>
  <c r="D207" i="1"/>
  <c r="D23" i="12"/>
  <c r="D17" i="2"/>
  <c r="D24" i="2" s="1"/>
  <c r="D46" i="3"/>
  <c r="D38" i="4"/>
  <c r="D23" i="3"/>
  <c r="C97" i="1"/>
  <c r="C6" i="8"/>
  <c r="E6" i="8"/>
  <c r="C8" i="8"/>
  <c r="E8" i="8"/>
  <c r="G8" i="8" s="1"/>
  <c r="C10" i="8"/>
  <c r="E10" i="8"/>
  <c r="G10" i="8" s="1"/>
  <c r="C17" i="8"/>
  <c r="E17" i="8"/>
  <c r="G17" i="8" s="1"/>
  <c r="C19" i="8"/>
  <c r="E19" i="8"/>
  <c r="G19" i="8" s="1"/>
  <c r="B19" i="8"/>
  <c r="B17" i="8"/>
  <c r="B10" i="8"/>
  <c r="B8" i="8"/>
  <c r="B6" i="8"/>
  <c r="C18" i="2"/>
  <c r="E18" i="2"/>
  <c r="G18" i="2" s="1"/>
  <c r="C20" i="2"/>
  <c r="E20" i="2"/>
  <c r="G20" i="2" s="1"/>
  <c r="B20" i="2"/>
  <c r="B18" i="2"/>
  <c r="C9" i="2"/>
  <c r="E9" i="2"/>
  <c r="C11" i="2"/>
  <c r="E11" i="2"/>
  <c r="B11" i="2"/>
  <c r="B9" i="2"/>
  <c r="C6" i="4"/>
  <c r="E6" i="4"/>
  <c r="C12" i="4"/>
  <c r="E12" i="4"/>
  <c r="C17" i="4"/>
  <c r="E17" i="4"/>
  <c r="C24" i="4"/>
  <c r="E24" i="4"/>
  <c r="C32" i="4"/>
  <c r="E32" i="4"/>
  <c r="B32" i="4"/>
  <c r="B24" i="4"/>
  <c r="B17" i="4"/>
  <c r="B12" i="4"/>
  <c r="B6" i="4"/>
  <c r="C28" i="3"/>
  <c r="E28" i="3"/>
  <c r="G28" i="3" s="1"/>
  <c r="C30" i="3"/>
  <c r="E30" i="3"/>
  <c r="G30" i="3" s="1"/>
  <c r="C32" i="3"/>
  <c r="E32" i="3"/>
  <c r="C35" i="3"/>
  <c r="E35" i="3"/>
  <c r="G35" i="3" s="1"/>
  <c r="C38" i="3"/>
  <c r="E38" i="3"/>
  <c r="C40" i="3"/>
  <c r="E40" i="3"/>
  <c r="C43" i="3"/>
  <c r="E43" i="3"/>
  <c r="B43" i="3"/>
  <c r="B40" i="3"/>
  <c r="B35" i="3"/>
  <c r="B32" i="3"/>
  <c r="B30" i="3"/>
  <c r="B28" i="3"/>
  <c r="C7" i="3"/>
  <c r="E7" i="3"/>
  <c r="G7" i="3" s="1"/>
  <c r="C9" i="3"/>
  <c r="E9" i="3"/>
  <c r="G9" i="3" s="1"/>
  <c r="C11" i="3"/>
  <c r="E11" i="3"/>
  <c r="G11" i="3" s="1"/>
  <c r="C14" i="3"/>
  <c r="E14" i="3"/>
  <c r="G14" i="3" s="1"/>
  <c r="C17" i="3"/>
  <c r="E17" i="3"/>
  <c r="C19" i="3"/>
  <c r="E19" i="3"/>
  <c r="G19" i="3" s="1"/>
  <c r="B19" i="3"/>
  <c r="B17" i="3"/>
  <c r="B14" i="3"/>
  <c r="B11" i="3"/>
  <c r="B9" i="3"/>
  <c r="B7" i="3"/>
  <c r="E14" i="1"/>
  <c r="G14" i="1" s="1"/>
  <c r="B14" i="1"/>
  <c r="E16" i="1"/>
  <c r="G16" i="1" s="1"/>
  <c r="E21" i="1"/>
  <c r="G21" i="1" s="1"/>
  <c r="E24" i="1"/>
  <c r="G24" i="1" s="1"/>
  <c r="E27" i="1"/>
  <c r="G27" i="1" s="1"/>
  <c r="E30" i="1"/>
  <c r="G30" i="1" s="1"/>
  <c r="E37" i="1"/>
  <c r="G37" i="1" s="1"/>
  <c r="E44" i="1"/>
  <c r="G44" i="1" s="1"/>
  <c r="E48" i="1"/>
  <c r="G48" i="1" s="1"/>
  <c r="E51" i="1"/>
  <c r="G51" i="1" s="1"/>
  <c r="E56" i="1"/>
  <c r="G56" i="1" s="1"/>
  <c r="E61" i="1"/>
  <c r="E65" i="1"/>
  <c r="C70" i="1"/>
  <c r="E72" i="1"/>
  <c r="E74" i="1"/>
  <c r="E78" i="1"/>
  <c r="E99" i="1"/>
  <c r="G99" i="1" s="1"/>
  <c r="E104" i="1"/>
  <c r="G104" i="1" s="1"/>
  <c r="E106" i="1"/>
  <c r="G106" i="1" s="1"/>
  <c r="E112" i="1"/>
  <c r="G112" i="1" s="1"/>
  <c r="E117" i="1"/>
  <c r="G117" i="1" s="1"/>
  <c r="E124" i="1"/>
  <c r="G124" i="1" s="1"/>
  <c r="E134" i="1"/>
  <c r="G134" i="1" s="1"/>
  <c r="E136" i="1"/>
  <c r="G136" i="1" s="1"/>
  <c r="E146" i="1"/>
  <c r="E149" i="1"/>
  <c r="G149" i="1" s="1"/>
  <c r="E156" i="1"/>
  <c r="E160" i="1"/>
  <c r="E165" i="1"/>
  <c r="E168" i="1"/>
  <c r="E174" i="1"/>
  <c r="G174" i="1" s="1"/>
  <c r="E179" i="1"/>
  <c r="E183" i="1"/>
  <c r="G183" i="1" s="1"/>
  <c r="E191" i="1"/>
  <c r="E193" i="1"/>
  <c r="E196" i="1"/>
  <c r="E198" i="1"/>
  <c r="E202" i="1"/>
  <c r="E204" i="1"/>
  <c r="B204" i="1"/>
  <c r="B202" i="1"/>
  <c r="B198" i="1"/>
  <c r="B196" i="1"/>
  <c r="B193" i="1"/>
  <c r="B191" i="1"/>
  <c r="B183" i="1"/>
  <c r="B179" i="1"/>
  <c r="B174" i="1"/>
  <c r="B173" i="1" s="1"/>
  <c r="B168" i="1"/>
  <c r="B165" i="1"/>
  <c r="B160" i="1"/>
  <c r="B159" i="1" s="1"/>
  <c r="B156" i="1"/>
  <c r="B155" i="1" s="1"/>
  <c r="B149" i="1"/>
  <c r="B146" i="1"/>
  <c r="B136" i="1"/>
  <c r="B134" i="1"/>
  <c r="B124" i="1"/>
  <c r="B117" i="1"/>
  <c r="B112" i="1"/>
  <c r="B106" i="1"/>
  <c r="B104" i="1"/>
  <c r="B99" i="1"/>
  <c r="B78" i="1"/>
  <c r="B74" i="1"/>
  <c r="B72" i="1"/>
  <c r="B71" i="1" s="1"/>
  <c r="B70" i="1" s="1"/>
  <c r="B16" i="12" s="1"/>
  <c r="B30" i="1"/>
  <c r="B56" i="1"/>
  <c r="B65" i="1"/>
  <c r="B64" i="1" s="1"/>
  <c r="B61" i="1"/>
  <c r="B51" i="1"/>
  <c r="B48" i="1"/>
  <c r="B44" i="1"/>
  <c r="B43" i="1" s="1"/>
  <c r="B37" i="1"/>
  <c r="B36" i="1" s="1"/>
  <c r="B27" i="1"/>
  <c r="B24" i="1"/>
  <c r="B21" i="1"/>
  <c r="B16" i="1"/>
  <c r="C21" i="12"/>
  <c r="E21" i="12"/>
  <c r="C22" i="12"/>
  <c r="E22" i="12"/>
  <c r="B22" i="12"/>
  <c r="B26" i="12" s="1"/>
  <c r="F9" i="2" l="1"/>
  <c r="G9" i="2"/>
  <c r="E145" i="1"/>
  <c r="G145" i="1" s="1"/>
  <c r="G146" i="1"/>
  <c r="G6" i="4"/>
  <c r="F6" i="4"/>
  <c r="G6" i="8"/>
  <c r="F6" i="8"/>
  <c r="F11" i="2"/>
  <c r="G11" i="2"/>
  <c r="E178" i="1"/>
  <c r="G178" i="1" s="1"/>
  <c r="G179" i="1"/>
  <c r="G17" i="3"/>
  <c r="C16" i="12"/>
  <c r="B201" i="1"/>
  <c r="B23" i="8"/>
  <c r="B17" i="2"/>
  <c r="B24" i="2" s="1"/>
  <c r="G204" i="1"/>
  <c r="F204" i="1"/>
  <c r="G202" i="1"/>
  <c r="F202" i="1"/>
  <c r="G198" i="1"/>
  <c r="F198" i="1"/>
  <c r="G196" i="1"/>
  <c r="F196" i="1"/>
  <c r="G191" i="1"/>
  <c r="F191" i="1"/>
  <c r="F179" i="1"/>
  <c r="E173" i="1"/>
  <c r="G173" i="1" s="1"/>
  <c r="F174" i="1"/>
  <c r="F168" i="1"/>
  <c r="G168" i="1"/>
  <c r="G165" i="1"/>
  <c r="F165" i="1"/>
  <c r="G156" i="1"/>
  <c r="F156" i="1"/>
  <c r="F146" i="1"/>
  <c r="F136" i="1"/>
  <c r="F134" i="1"/>
  <c r="G21" i="12"/>
  <c r="F22" i="12"/>
  <c r="G22" i="12"/>
  <c r="F99" i="1"/>
  <c r="F104" i="1"/>
  <c r="F106" i="1"/>
  <c r="F112" i="1"/>
  <c r="F117" i="1"/>
  <c r="F124" i="1"/>
  <c r="B111" i="1"/>
  <c r="F149" i="1"/>
  <c r="E159" i="1"/>
  <c r="F160" i="1"/>
  <c r="G160" i="1"/>
  <c r="F183" i="1"/>
  <c r="G193" i="1"/>
  <c r="F193" i="1"/>
  <c r="F19" i="8"/>
  <c r="F17" i="8"/>
  <c r="F10" i="8"/>
  <c r="F8" i="8"/>
  <c r="F20" i="2"/>
  <c r="F18" i="2"/>
  <c r="E8" i="2"/>
  <c r="F32" i="4"/>
  <c r="G32" i="4"/>
  <c r="G24" i="4"/>
  <c r="F24" i="4"/>
  <c r="G17" i="4"/>
  <c r="F17" i="4"/>
  <c r="G12" i="4"/>
  <c r="F12" i="4"/>
  <c r="G43" i="3"/>
  <c r="F43" i="3"/>
  <c r="G40" i="3"/>
  <c r="F40" i="3"/>
  <c r="G38" i="3"/>
  <c r="F38" i="3"/>
  <c r="F35" i="3"/>
  <c r="F32" i="3"/>
  <c r="G32" i="3"/>
  <c r="F30" i="3"/>
  <c r="F28" i="3"/>
  <c r="F19" i="3"/>
  <c r="F17" i="3"/>
  <c r="F14" i="3"/>
  <c r="F11" i="3"/>
  <c r="F9" i="3"/>
  <c r="F7" i="3"/>
  <c r="G78" i="1"/>
  <c r="F78" i="1"/>
  <c r="G74" i="1"/>
  <c r="F74" i="1"/>
  <c r="E71" i="1"/>
  <c r="G72" i="1"/>
  <c r="F72" i="1"/>
  <c r="G65" i="1"/>
  <c r="F65" i="1"/>
  <c r="G61" i="1"/>
  <c r="F61" i="1"/>
  <c r="F56" i="1"/>
  <c r="F51" i="1"/>
  <c r="B47" i="1"/>
  <c r="F48" i="1"/>
  <c r="E43" i="1"/>
  <c r="G43" i="1" s="1"/>
  <c r="F44" i="1"/>
  <c r="E36" i="1"/>
  <c r="G36" i="1" s="1"/>
  <c r="F37" i="1"/>
  <c r="F30" i="1"/>
  <c r="F27" i="1"/>
  <c r="F24" i="1"/>
  <c r="F21" i="1"/>
  <c r="F16" i="1"/>
  <c r="F14" i="1"/>
  <c r="C23" i="8"/>
  <c r="E13" i="8"/>
  <c r="G13" i="8" s="1"/>
  <c r="C8" i="2"/>
  <c r="C14" i="2" s="1"/>
  <c r="B38" i="4"/>
  <c r="E111" i="1"/>
  <c r="G111" i="1" s="1"/>
  <c r="E23" i="8"/>
  <c r="G23" i="8" s="1"/>
  <c r="C13" i="8"/>
  <c r="B13" i="8"/>
  <c r="E17" i="2"/>
  <c r="C17" i="2"/>
  <c r="B8" i="2"/>
  <c r="B21" i="12" s="1"/>
  <c r="F21" i="12" s="1"/>
  <c r="E38" i="4"/>
  <c r="G38" i="4" s="1"/>
  <c r="C38" i="4"/>
  <c r="C46" i="3"/>
  <c r="B46" i="3"/>
  <c r="E46" i="3"/>
  <c r="G46" i="3" s="1"/>
  <c r="C23" i="3"/>
  <c r="B23" i="3"/>
  <c r="E23" i="3"/>
  <c r="G23" i="3" s="1"/>
  <c r="E55" i="1"/>
  <c r="G55" i="1" s="1"/>
  <c r="B145" i="1"/>
  <c r="B164" i="1"/>
  <c r="B98" i="1"/>
  <c r="E164" i="1"/>
  <c r="E64" i="1"/>
  <c r="B13" i="1"/>
  <c r="E155" i="1"/>
  <c r="E98" i="1"/>
  <c r="G98" i="1" s="1"/>
  <c r="E47" i="1"/>
  <c r="G47" i="1" s="1"/>
  <c r="E201" i="1"/>
  <c r="E13" i="1"/>
  <c r="G13" i="1" s="1"/>
  <c r="C12" i="1"/>
  <c r="C172" i="1"/>
  <c r="B178" i="1"/>
  <c r="B55" i="1"/>
  <c r="G8" i="2" l="1"/>
  <c r="F8" i="2"/>
  <c r="G17" i="2"/>
  <c r="F17" i="2"/>
  <c r="B172" i="1"/>
  <c r="C82" i="1"/>
  <c r="D19" i="12"/>
  <c r="G201" i="1"/>
  <c r="F201" i="1"/>
  <c r="F173" i="1"/>
  <c r="G164" i="1"/>
  <c r="F164" i="1"/>
  <c r="G155" i="1"/>
  <c r="F155" i="1"/>
  <c r="F98" i="1"/>
  <c r="F111" i="1"/>
  <c r="B97" i="1"/>
  <c r="F145" i="1"/>
  <c r="F159" i="1"/>
  <c r="G159" i="1"/>
  <c r="F178" i="1"/>
  <c r="F23" i="8"/>
  <c r="F13" i="8"/>
  <c r="E24" i="2"/>
  <c r="G24" i="2" s="1"/>
  <c r="E14" i="2"/>
  <c r="B14" i="2"/>
  <c r="F38" i="4"/>
  <c r="F46" i="3"/>
  <c r="F23" i="3"/>
  <c r="E70" i="1"/>
  <c r="G70" i="1" s="1"/>
  <c r="G71" i="1"/>
  <c r="F71" i="1"/>
  <c r="F64" i="1"/>
  <c r="G64" i="1"/>
  <c r="F55" i="1"/>
  <c r="F47" i="1"/>
  <c r="F43" i="1"/>
  <c r="F36" i="1"/>
  <c r="F13" i="1"/>
  <c r="E97" i="1"/>
  <c r="C24" i="2"/>
  <c r="E172" i="1"/>
  <c r="G172" i="1" s="1"/>
  <c r="E12" i="1"/>
  <c r="G12" i="1" s="1"/>
  <c r="B12" i="1"/>
  <c r="C207" i="1"/>
  <c r="B35" i="12"/>
  <c r="B23" i="12"/>
  <c r="E207" i="1" l="1"/>
  <c r="G97" i="1"/>
  <c r="G14" i="2"/>
  <c r="F14" i="2"/>
  <c r="D25" i="12"/>
  <c r="D26" i="12"/>
  <c r="F17" i="12"/>
  <c r="F97" i="1"/>
  <c r="F18" i="12"/>
  <c r="F172" i="1"/>
  <c r="F24" i="2"/>
  <c r="E16" i="12"/>
  <c r="G16" i="12" s="1"/>
  <c r="F70" i="1"/>
  <c r="E82" i="1"/>
  <c r="G82" i="1" s="1"/>
  <c r="B25" i="12"/>
  <c r="B27" i="12" s="1"/>
  <c r="B37" i="12" s="1"/>
  <c r="F12" i="1"/>
  <c r="B82" i="1"/>
  <c r="B207" i="1"/>
  <c r="C19" i="12"/>
  <c r="C26" i="12"/>
  <c r="C23" i="12"/>
  <c r="C25" i="12"/>
  <c r="E23" i="12"/>
  <c r="F207" i="1" l="1"/>
  <c r="G207" i="1"/>
  <c r="D27" i="12"/>
  <c r="D37" i="12" s="1"/>
  <c r="E26" i="12"/>
  <c r="F16" i="12"/>
  <c r="B19" i="12"/>
  <c r="F82" i="1"/>
  <c r="E25" i="12"/>
  <c r="E19" i="12"/>
  <c r="C27" i="12"/>
  <c r="C37" i="12" s="1"/>
  <c r="F26" i="12" l="1"/>
  <c r="G26" i="12"/>
  <c r="F25" i="12"/>
  <c r="E27" i="12"/>
  <c r="E37" i="12" s="1"/>
  <c r="G25" i="12"/>
  <c r="B155" i="11"/>
  <c r="B69" i="11" s="1"/>
</calcChain>
</file>

<file path=xl/sharedStrings.xml><?xml version="1.0" encoding="utf-8"?>
<sst xmlns="http://schemas.openxmlformats.org/spreadsheetml/2006/main" count="513" uniqueCount="308">
  <si>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</si>
  <si>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</si>
  <si>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</si>
  <si>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</si>
  <si>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</si>
  <si>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</si>
  <si>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</si>
  <si>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</si>
  <si>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</si>
  <si>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</si>
  <si>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</si>
  <si>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</si>
  <si>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</si>
  <si>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</si>
  <si>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</si>
  <si>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</si>
  <si>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</si>
  <si>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</si>
  <si>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</si>
  <si>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</si>
  <si>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</si>
  <si>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</si>
  <si>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</si>
  <si>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</si>
  <si>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</si>
  <si>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</si>
  <si>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</si>
  <si>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</si>
  <si>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</si>
  <si>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</si>
  <si>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</si>
  <si>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</si>
  <si>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</si>
  <si>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</si>
  <si>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</si>
  <si>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</si>
  <si>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</si>
  <si>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</si>
  <si>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</si>
  <si>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</si>
  <si>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</si>
  <si>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</si>
  <si>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</si>
  <si>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</si>
  <si>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</si>
  <si>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</si>
  <si>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</si>
  <si>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</si>
  <si>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</si>
  <si>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</si>
  <si>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</si>
  <si>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</si>
  <si>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</si>
  <si>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</si>
  <si>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</si>
  <si>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</si>
  <si>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</si>
  <si>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</si>
  <si>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</si>
  <si>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</si>
  <si>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</si>
  <si>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</si>
  <si>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</si>
  <si>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</si>
  <si>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</si>
  <si>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</si>
  <si>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</si>
  <si>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</si>
  <si>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</si>
  <si>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</si>
  <si>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</si>
  <si>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</si>
  <si>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</si>
  <si>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</si>
  <si>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</si>
  <si>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</si>
  <si>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</si>
  <si>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</si>
  <si>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</si>
  <si>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</si>
  <si>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</si>
  <si>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</si>
  <si>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</si>
  <si>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</si>
  <si>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</si>
  <si>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</si>
  <si>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</si>
  <si>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</si>
  <si>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</si>
  <si>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</si>
  <si>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</si>
  <si>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</si>
  <si>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</si>
  <si>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</si>
  <si>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</si>
  <si>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</si>
  <si>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</si>
  <si>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</si>
  <si>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</si>
  <si>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</si>
  <si>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</si>
  <si>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</si>
  <si>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</si>
  <si>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</si>
  <si>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</si>
  <si>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</si>
  <si>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</si>
  <si>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</si>
  <si>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</si>
  <si>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</si>
  <si>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</si>
  <si>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</si>
  <si>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</si>
  <si>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</si>
  <si>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</si>
  <si>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</si>
  <si>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</si>
  <si>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</si>
  <si>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</si>
  <si>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</si>
  <si>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</si>
  <si>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</si>
  <si>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</si>
  <si>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</si>
  <si>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</si>
  <si>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</si>
  <si>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</si>
  <si>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</si>
  <si>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</si>
  <si>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</si>
  <si>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</si>
  <si>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</si>
  <si>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</si>
  <si>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</si>
  <si>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</si>
  <si>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</si>
  <si>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</si>
  <si>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</si>
  <si>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</si>
  <si>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</si>
  <si>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</si>
  <si>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</si>
  <si>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</si>
  <si>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</si>
  <si>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</si>
  <si>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</si>
  <si>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</si>
  <si>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</si>
  <si>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</si>
  <si>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</si>
  <si>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</si>
  <si>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</si>
  <si>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</si>
  <si>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</si>
  <si>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</si>
  <si>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</si>
  <si>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</si>
  <si>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</si>
  <si>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</si>
  <si>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</si>
  <si>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</si>
  <si>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</si>
  <si>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</si>
  <si>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</si>
  <si>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</si>
  <si>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</si>
  <si>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</si>
  <si>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</si>
  <si>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</si>
  <si>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</si>
  <si>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</si>
  <si>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</si>
  <si>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</si>
  <si>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</si>
  <si>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</si>
  <si>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</si>
  <si>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</si>
  <si>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</si>
  <si>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</si>
  <si>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</si>
  <si>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</si>
  <si>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</si>
  <si>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</si>
  <si>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</si>
  <si>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</si>
  <si>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</si>
  <si>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</si>
  <si>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</si>
  <si>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</si>
  <si>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</si>
  <si>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Članak 4.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</si>
  <si>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</si>
  <si>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</si>
  <si>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</si>
  <si>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</si>
  <si>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</si>
  <si>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</si>
  <si>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</si>
  <si>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</si>
  <si>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</si>
  <si>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</si>
  <si>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</si>
  <si>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</si>
  <si>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</si>
  <si>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</si>
  <si>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</si>
  <si>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</si>
  <si>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</si>
  <si>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</si>
  <si>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</si>
  <si>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</si>
  <si>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</si>
  <si>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</si>
  <si>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</si>
  <si>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</si>
  <si>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</si>
  <si>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</si>
  <si>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</si>
  <si>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</si>
  <si>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</si>
  <si>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634 Pomoći od izvanproračunskih korisnika</t>
  </si>
  <si>
    <t>6341 Tekuće pomoći od proračunskih korisnika</t>
  </si>
  <si>
    <t>6342 Kapitalne pomoći od izvanproračunskih korisnika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</si>
  <si>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</si>
  <si>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</si>
  <si>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</si>
  <si>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</si>
  <si>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</si>
  <si>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</si>
  <si>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</si>
  <si>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</si>
  <si>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</si>
  <si>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</si>
  <si>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</si>
  <si>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</si>
  <si>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</si>
  <si>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</si>
  <si>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</si>
  <si>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</si>
  <si>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</si>
  <si>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</si>
  <si>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</si>
  <si>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</si>
  <si>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</si>
  <si>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</si>
  <si>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</si>
  <si>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</si>
  <si>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</si>
  <si>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</si>
  <si>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</si>
  <si>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</si>
  <si>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</si>
  <si>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</si>
  <si>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</si>
  <si>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</si>
  <si>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</si>
  <si>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</si>
  <si>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</si>
  <si>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</si>
  <si>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Brojčana oznaka i naziv proračunskog korisnika, izvora financiranja, programa, aktivnosti i projekta te računa ekonomske klasifikacije</t>
  </si>
  <si>
    <t>SAŽETAK RAČUNA PRIHODA I RASHODA I RAČUNA FINANCIRANJA</t>
  </si>
  <si>
    <t>Tablica 5. Izvještaj računa financiranja prema izvorima financiranja</t>
  </si>
  <si>
    <t>Razdjel: 18 UPRAVNI ODJEL ZA GOSPODARSTVO I EUROPSKE POSLOVE</t>
  </si>
  <si>
    <t>Glava: 18-2 JAVNA USTANOVA ZA REGIONALNI RAZVOJ VARAŽDINSKE ŽUPANIJE</t>
  </si>
  <si>
    <t>50346 JAVNA USTANOVA ZA REGIONALNI RAZVOJ VARAŽDINSKE ŽUPANIJE</t>
  </si>
  <si>
    <t>Program: 1135 REGIONALNI KOORDINATOR</t>
  </si>
  <si>
    <t>A113501 Rashodi za provođenje redovne djelatnosti</t>
  </si>
  <si>
    <t>34  Financijski rashodi</t>
  </si>
  <si>
    <t>42  Rashodi za nabavu proizvedene dugotrajne imovine</t>
  </si>
  <si>
    <t>41  Rashodi za nabavu neproizvedene dugotrajne imovine</t>
  </si>
  <si>
    <t>Program: 1140 PROGRAMI EUROPSKIH POSLOVA</t>
  </si>
  <si>
    <t>K114012 Solarne elektrane</t>
  </si>
  <si>
    <t>T114039 Suradnja za razvoj</t>
  </si>
  <si>
    <t>6=5/2*100</t>
  </si>
  <si>
    <t>PREDSJEDNICA UPRAVNOG VIJEĆA</t>
  </si>
  <si>
    <t>Karmen Emeršić</t>
  </si>
  <si>
    <t>5=4/3*100</t>
  </si>
  <si>
    <t>JAVNE USTANOVE ZA REGIONALNI RAZVOJ VARAŽDINSKE ŽUPANIJE</t>
  </si>
  <si>
    <t>* Redak UKUPAN DONOS MANJKA/VIŠKA IZ PRETHODNIH GODINA služi kao informacija i ne uzima se u obzir kod uravnoteženja fin. plana, već se fin. plan uravnotežuje retkom 
VIŠAK/MANJAK IZ PRETHODNIH GODINA ZA RASPOREDITI/POKRITI</t>
  </si>
  <si>
    <t>636 Pomoći proračunskim korisnicima iz proračuna koji im nije nadležan</t>
  </si>
  <si>
    <t>6361 Tekuće pomoći proračunskim korisnicima iz proračuna koji im nije nadležan</t>
  </si>
  <si>
    <t>6712 Prihodi iz nadležnog proračuna za financiranje rashoda za nabavu nefinancijske imovine</t>
  </si>
  <si>
    <t>T114063 Tehnička pomoć javno pravnim tijelima</t>
  </si>
  <si>
    <t>3232 Usluge tekućeg i inbesticijskog održavanja</t>
  </si>
  <si>
    <t>7=5/4*100</t>
  </si>
  <si>
    <t xml:space="preserve">              KLASA: 400-04/25-01/01</t>
  </si>
  <si>
    <t>Izvorni plan/rebalans
2025.</t>
  </si>
  <si>
    <t>Tekući plan 
2025.</t>
  </si>
  <si>
    <t>Tekući plan
2025.</t>
  </si>
  <si>
    <t>Izvorni plan/rebalans 
2025.</t>
  </si>
  <si>
    <t>Tekući plan/ 
2025.</t>
  </si>
  <si>
    <t xml:space="preserve">Izvorni plan/rebalans
2025. </t>
  </si>
  <si>
    <t xml:space="preserve">Tekući plan
2025. </t>
  </si>
  <si>
    <t>Ovaj Polugodišnji izvještaj o izvršenju Financijskog plana za 2025. godinu dostavlja se nadležnom upravnom odjelu Varaždinske županije.</t>
  </si>
  <si>
    <t>ZA 2025. GODINU</t>
  </si>
  <si>
    <t>Izvršenje plana 
1.1.-30.6.2025.</t>
  </si>
  <si>
    <t>POLUGODIŠNJI IZVJEŠTAJ O IZVRŠENJU FINANCIJSKOG PLANA</t>
  </si>
  <si>
    <t xml:space="preserve">Sažetak polugodišnjeg izvještaja o izvršenju Financijskog plana za 2025. godinu izgleda kako slijedi: </t>
  </si>
  <si>
    <t xml:space="preserve">Prihodi i rashodi te primici i izdaci ostvareni su, odnosno izvršeni u prvoj polovici 2025. godine u Računu prihoda i rashoda i Računu financiranja, uz usporedbu prethodne godine, kako slijedi: </t>
  </si>
  <si>
    <t>Rashodi i izdaci u Posebnom dijelu Financijskog plana iskazani po organizacijskoj i programskoj klasifikaciji, izvršeni su kako slijedi:</t>
  </si>
  <si>
    <t>Polugodišnji izvještaj o izvršenju Financijskog plana za 2025. godinu objavljuje se na mrežnim stranicama Javne ustanove za regionalni razvoj Varaždinske županije.</t>
  </si>
  <si>
    <t xml:space="preserve">              URBROJ: 2186-180-02-2</t>
  </si>
  <si>
    <t>Ostvarenje/Izvršenje
 plana 
1.1.-30.6.2024.</t>
  </si>
  <si>
    <t>Ostvarenje/Izvršenje
plana 
1.1.-30.6.2024.</t>
  </si>
  <si>
    <t>Ostvarenje/Izvršenje
plana 
1.1.-30.6.2025.</t>
  </si>
  <si>
    <t>Ostvarenje/Izvršenje
plana
1.1.-30.6.2025.</t>
  </si>
  <si>
    <r>
      <t xml:space="preserve">    </t>
    </r>
    <r>
      <rPr>
        <sz val="12"/>
        <rFont val="Times New Roman"/>
        <family val="1"/>
        <charset val="238"/>
      </rPr>
      <t xml:space="preserve">          Varaždin, 30.07.2025.</t>
    </r>
  </si>
  <si>
    <t>Temeljem odredbi članka 86. Zakona o proračunu (Narodne novine br. 144/21), članka 52. Pravilnika o polugodišnjem i godišnjem izvještaju o izvršenju proračuna i financijskog plana (Narodne novine br. 85/23), članka 29. Odluke o izvršavanju Proračuna Varaždinske županije za 2025. godinu (Službeni vjesnik Varaždinske županije br. 104/24 i 29/25) i članka 12. Statuta Javne ustanove za regionalni razvoj Varaždinske županije (Službeni vjesnik Varaždinske županije br. 68/18, 73/18, 46/20, 68/22 i 102/22), Upravno vijeće na 28. sjednici održanoj 30. srpnja 2025. godine, donosi: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</si>
</sst>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0"/>
      <color theme="4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69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4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0" fontId="36" fillId="35" borderId="0" xfId="0" applyFont="1" applyFill="1" applyAlignment="1">
      <alignment horizontal="left" vertical="center" wrapText="1" indent="1"/>
    </xf>
    <xf numFmtId="4" fontId="36" fillId="35" borderId="0" xfId="0" applyNumberFormat="1" applyFont="1" applyFill="1" applyAlignment="1">
      <alignment horizontal="right" vertical="center" wrapText="1"/>
    </xf>
    <xf numFmtId="4" fontId="37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0" fillId="35" borderId="0" xfId="0" applyFill="1"/>
    <xf numFmtId="164" fontId="0" fillId="35" borderId="0" xfId="0" applyNumberFormat="1" applyFill="1"/>
    <xf numFmtId="164" fontId="33" fillId="35" borderId="0" xfId="0" applyNumberFormat="1" applyFont="1" applyFill="1" applyAlignment="1">
      <alignment horizontal="center"/>
    </xf>
    <xf numFmtId="164" fontId="0" fillId="0" borderId="0" xfId="0" applyNumberFormat="1"/>
    <xf numFmtId="164" fontId="20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36" fillId="35" borderId="0" xfId="0" applyNumberFormat="1" applyFont="1" applyFill="1" applyAlignment="1">
      <alignment horizontal="right" vertical="center" wrapText="1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4" fontId="24" fillId="34" borderId="0" xfId="0" applyNumberFormat="1" applyFont="1" applyFill="1" applyAlignment="1">
      <alignment horizontal="left" wrapText="1" inden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5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38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7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40" fillId="0" borderId="0" xfId="0" applyFont="1"/>
    <xf numFmtId="164" fontId="21" fillId="34" borderId="11" xfId="0" applyNumberFormat="1" applyFont="1" applyFill="1" applyBorder="1" applyAlignment="1">
      <alignment horizontal="right" wrapText="1" indent="1"/>
    </xf>
    <xf numFmtId="164" fontId="41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0" fontId="22" fillId="35" borderId="10" xfId="0" applyFont="1" applyFill="1" applyBorder="1" applyAlignment="1">
      <alignment horizontal="center" vertical="center" wrapText="1"/>
    </xf>
    <xf numFmtId="4" fontId="36" fillId="0" borderId="0" xfId="0" applyNumberFormat="1" applyFont="1" applyAlignment="1">
      <alignment horizontal="right" vertical="center" wrapTex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26" fillId="38" borderId="0" xfId="0" applyFont="1" applyFill="1" applyAlignment="1">
      <alignment horizontal="left" wrapText="1" indent="3"/>
    </xf>
    <xf numFmtId="4" fontId="21" fillId="34" borderId="0" xfId="0" applyNumberFormat="1" applyFont="1" applyFill="1" applyAlignment="1">
      <alignment horizontal="right" wrapText="1" indent="1"/>
    </xf>
    <xf numFmtId="4" fontId="26" fillId="35" borderId="0" xfId="0" applyNumberFormat="1" applyFont="1" applyFill="1" applyAlignment="1">
      <alignment horizontal="right" vertical="center" wrapTex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/>
    <xf numFmtId="0" fontId="21" fillId="34" borderId="0" xfId="0" applyFont="1" applyFill="1" applyAlignment="1">
      <alignment horizontal="left" wrapText="1" indent="1"/>
    </xf>
    <xf numFmtId="4" fontId="21" fillId="33" borderId="0" xfId="0" applyNumberFormat="1" applyFont="1" applyFill="1" applyAlignment="1">
      <alignment horizontal="right" wrapText="1" indent="1"/>
    </xf>
    <xf numFmtId="0" fontId="42" fillId="34" borderId="0" xfId="0" applyFont="1" applyFill="1" applyAlignment="1">
      <alignment horizontal="left" wrapText="1" indent="3"/>
    </xf>
    <xf numFmtId="4" fontId="42" fillId="34" borderId="0" xfId="0" applyNumberFormat="1" applyFont="1" applyFill="1" applyAlignment="1">
      <alignment horizontal="right" wrapText="1" indent="1"/>
    </xf>
    <xf numFmtId="0" fontId="37" fillId="34" borderId="0" xfId="0" applyFont="1" applyFill="1" applyAlignment="1">
      <alignment horizontal="left" wrapText="1" indent="5"/>
    </xf>
    <xf numFmtId="0" fontId="43" fillId="0" borderId="0" xfId="0" applyFont="1" applyAlignment="1">
      <alignment horizontal="left" indent="1"/>
    </xf>
    <xf numFmtId="0" fontId="20" fillId="35" borderId="0" xfId="0" applyFont="1" applyFill="1" applyAlignment="1">
      <alignment horizontal="left" vertical="center" wrapText="1"/>
    </xf>
    <xf numFmtId="0" fontId="45" fillId="35" borderId="0" xfId="0" applyFont="1" applyFill="1"/>
    <xf numFmtId="0" fontId="46" fillId="35" borderId="0" xfId="0" applyFont="1" applyFill="1" applyAlignment="1">
      <alignment horizontal="center"/>
    </xf>
    <xf numFmtId="164" fontId="46" fillId="35" borderId="0" xfId="0" applyNumberFormat="1" applyFont="1" applyFill="1" applyAlignment="1">
      <alignment horizontal="center"/>
    </xf>
    <xf numFmtId="0" fontId="46" fillId="0" borderId="0" xfId="0" applyFont="1"/>
    <xf numFmtId="0" fontId="44" fillId="35" borderId="0" xfId="0" applyFont="1" applyFill="1" applyAlignment="1">
      <alignment wrapText="1"/>
    </xf>
    <xf numFmtId="0" fontId="43" fillId="0" borderId="0" xfId="0" applyFont="1" applyAlignment="1">
      <alignment horizontal="right" indent="1"/>
    </xf>
    <xf numFmtId="0" fontId="5" fillId="0" borderId="0" xfId="0" applyFont="1"/>
    <xf numFmtId="4" fontId="21" fillId="34" borderId="0" xfId="0" applyNumberFormat="1" applyFont="1" applyFill="1" applyAlignment="1">
      <alignment horizontal="right" wrapText="1" indent="2"/>
    </xf>
    <xf numFmtId="4" fontId="47" fillId="34" borderId="0" xfId="0" applyNumberFormat="1" applyFont="1" applyFill="1" applyAlignment="1">
      <alignment horizontal="right" wrapText="1" indent="1"/>
    </xf>
    <xf numFmtId="4" fontId="26" fillId="35" borderId="0" xfId="0" applyNumberFormat="1" applyFont="1" applyFill="1" applyAlignment="1">
      <alignment horizontal="right" wrapText="1" indent="1"/>
    </xf>
    <xf numFmtId="4" fontId="30" fillId="35" borderId="0" xfId="0" applyNumberFormat="1" applyFont="1" applyFill="1" applyAlignment="1">
      <alignment horizontal="right" wrapText="1" indent="1"/>
    </xf>
    <xf numFmtId="4" fontId="30" fillId="34" borderId="0" xfId="0" applyNumberFormat="1" applyFont="1" applyFill="1" applyAlignment="1">
      <alignment horizontal="right" wrapText="1" indent="1"/>
    </xf>
    <xf numFmtId="4" fontId="25" fillId="35" borderId="0" xfId="0" applyNumberFormat="1" applyFont="1" applyFill="1" applyAlignment="1">
      <alignment horizontal="right" wrapText="1" indent="1"/>
    </xf>
    <xf numFmtId="4" fontId="25" fillId="39" borderId="0" xfId="0" applyNumberFormat="1" applyFont="1" applyFill="1" applyAlignment="1">
      <alignment horizontal="right" wrapText="1" indent="1"/>
    </xf>
    <xf numFmtId="0" fontId="26" fillId="34" borderId="0" xfId="0" applyFont="1" applyFill="1" applyAlignment="1">
      <alignment horizontal="left" wrapText="1" indent="1"/>
    </xf>
    <xf numFmtId="0" fontId="26" fillId="33" borderId="0" xfId="0" applyFont="1" applyFill="1" applyAlignment="1">
      <alignment horizontal="left" wrapText="1" indent="1"/>
    </xf>
    <xf numFmtId="0" fontId="26" fillId="34" borderId="0" xfId="0" applyFont="1" applyFill="1" applyAlignment="1">
      <alignment horizontal="left" wrapText="1" indent="5"/>
    </xf>
    <xf numFmtId="0" fontId="30" fillId="34" borderId="0" xfId="0" applyFont="1" applyFill="1" applyAlignment="1">
      <alignment horizontal="left" wrapText="1" indent="5"/>
    </xf>
    <xf numFmtId="0" fontId="44" fillId="0" borderId="0" xfId="0" applyFont="1"/>
    <xf numFmtId="0" fontId="20" fillId="35" borderId="0" xfId="0" applyFont="1" applyFill="1" applyAlignment="1">
      <alignment horizontal="left"/>
    </xf>
    <xf numFmtId="4" fontId="25" fillId="0" borderId="0" xfId="0" applyNumberFormat="1" applyFont="1" applyAlignment="1">
      <alignment horizontal="right"/>
    </xf>
    <xf numFmtId="4" fontId="25" fillId="0" borderId="0" xfId="0" applyNumberFormat="1" applyFont="1"/>
    <xf numFmtId="4" fontId="27" fillId="36" borderId="0" xfId="0" applyNumberFormat="1" applyFont="1" applyFill="1" applyAlignment="1">
      <alignment wrapText="1"/>
    </xf>
    <xf numFmtId="4" fontId="19" fillId="37" borderId="0" xfId="0" applyNumberFormat="1" applyFont="1" applyFill="1" applyAlignment="1">
      <alignment horizontal="right"/>
    </xf>
    <xf numFmtId="0" fontId="26" fillId="34" borderId="0" xfId="0" applyFont="1" applyFill="1" applyAlignment="1">
      <alignment horizontal="left" wrapText="1" indent="3"/>
    </xf>
    <xf numFmtId="4" fontId="26" fillId="34" borderId="0" xfId="0" applyNumberFormat="1" applyFont="1" applyFill="1" applyAlignment="1">
      <alignment horizontal="right" wrapText="1"/>
    </xf>
    <xf numFmtId="4" fontId="30" fillId="34" borderId="0" xfId="0" applyNumberFormat="1" applyFont="1" applyFill="1" applyAlignment="1">
      <alignment horizontal="right" wrapText="1"/>
    </xf>
    <xf numFmtId="0" fontId="30" fillId="34" borderId="0" xfId="0" applyFont="1" applyFill="1" applyAlignment="1">
      <alignment horizontal="left" wrapText="1" indent="3"/>
    </xf>
    <xf numFmtId="0" fontId="26" fillId="34" borderId="0" xfId="0" applyFont="1" applyFill="1" applyAlignment="1">
      <alignment horizontal="left" wrapText="1" indent="2"/>
    </xf>
    <xf numFmtId="0" fontId="53" fillId="0" borderId="0" xfId="0" applyFont="1"/>
    <xf numFmtId="4" fontId="30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horizontal="right" vertical="center" wrapText="1"/>
    </xf>
    <xf numFmtId="0" fontId="36" fillId="35" borderId="0" xfId="0" applyFont="1" applyFill="1" applyAlignment="1">
      <alignment horizontal="justify" wrapText="1"/>
    </xf>
    <xf numFmtId="0" fontId="50" fillId="0" borderId="0" xfId="0" applyFont="1" applyAlignment="1">
      <alignment horizontal="justify" vertical="center" wrapText="1"/>
    </xf>
    <xf numFmtId="0" fontId="48" fillId="0" borderId="0" xfId="0" applyFont="1" applyAlignment="1">
      <alignment horizontal="justify" vertical="center" wrapText="1"/>
    </xf>
    <xf numFmtId="0" fontId="51" fillId="35" borderId="0" xfId="0" applyFont="1" applyFill="1" applyAlignment="1">
      <alignment horizontal="center" vertical="center"/>
    </xf>
    <xf numFmtId="0" fontId="52" fillId="35" borderId="0" xfId="0" applyFont="1" applyFill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2" fontId="20" fillId="0" borderId="0" xfId="0" applyNumberFormat="1" applyFont="1" applyAlignment="1">
      <alignment horizontal="justify"/>
    </xf>
    <xf numFmtId="0" fontId="44" fillId="0" borderId="0" xfId="0" applyFont="1" applyAlignment="1">
      <alignment horizontal="left"/>
    </xf>
    <xf numFmtId="0" fontId="20" fillId="35" borderId="0" xfId="0" applyFont="1" applyFill="1" applyAlignment="1">
      <alignment horizontal="justify" wrapText="1"/>
    </xf>
    <xf numFmtId="0" fontId="20" fillId="35" borderId="0" xfId="0" applyFont="1" applyFill="1" applyAlignment="1">
      <alignment horizontal="justify"/>
    </xf>
    <xf numFmtId="0" fontId="48" fillId="35" borderId="0" xfId="0" applyFont="1" applyFill="1" applyAlignment="1">
      <alignment horizontal="left"/>
    </xf>
    <xf numFmtId="0" fontId="33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/>
    </xf>
    <xf numFmtId="0" fontId="50" fillId="35" borderId="0" xfId="0" applyFont="1" applyFill="1" applyAlignment="1">
      <alignment horizontal="left"/>
    </xf>
    <xf numFmtId="0" fontId="20" fillId="35" borderId="0" xfId="0" applyFont="1" applyFill="1" applyAlignment="1">
      <alignment horizontal="left" indent="4"/>
    </xf>
    <xf numFmtId="0" fontId="49" fillId="35" borderId="0" xfId="0" applyFont="1" applyFill="1" applyAlignment="1">
      <alignment horizontal="center" vertical="center"/>
    </xf>
    <xf numFmtId="0" fontId="39" fillId="35" borderId="0" xfId="0" applyFont="1" applyFill="1" applyAlignment="1">
      <alignment horizontal="center" vertical="center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8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view="pageLayout" zoomScaleNormal="100" workbookViewId="0">
      <selection activeCell="I11" sqref="I11"/>
    </sheetView>
  </sheetViews>
  <sheetFormatPr defaultColWidth="8.88671875" defaultRowHeight="15.6" x14ac:dyDescent="0.3"/>
  <cols>
    <col min="1" max="1" width="64.21875" style="15" customWidth="1"/>
    <col min="2" max="2" width="22" style="15" customWidth="1"/>
    <col min="3" max="4" width="18.33203125" style="15" customWidth="1"/>
    <col min="5" max="5" width="17.44140625" style="15" customWidth="1"/>
    <col min="6" max="6" width="8.6640625" style="40" bestFit="1" customWidth="1"/>
    <col min="7" max="7" width="9" style="40" customWidth="1"/>
    <col min="8" max="8" width="8.88671875" style="15"/>
    <col min="9" max="9" width="15.44140625" style="15" bestFit="1" customWidth="1"/>
    <col min="10" max="10" width="8.88671875" style="15"/>
    <col min="11" max="11" width="11.33203125" style="15" bestFit="1" customWidth="1"/>
    <col min="12" max="16384" width="8.88671875" style="15"/>
  </cols>
  <sheetData>
    <row r="1" spans="1:11" ht="61.8" customHeight="1" x14ac:dyDescent="0.3">
      <c r="A1" s="150" t="s">
        <v>307</v>
      </c>
      <c r="B1" s="151"/>
      <c r="C1" s="151"/>
      <c r="D1" s="151"/>
      <c r="E1" s="151"/>
      <c r="F1" s="151"/>
      <c r="G1" s="151"/>
    </row>
    <row r="2" spans="1:11" ht="12.6" customHeight="1" x14ac:dyDescent="0.3">
      <c r="A2" s="152" t="s">
        <v>296</v>
      </c>
      <c r="B2" s="152"/>
      <c r="C2" s="152"/>
      <c r="D2" s="152"/>
      <c r="E2" s="152"/>
      <c r="F2" s="152"/>
      <c r="G2" s="152"/>
    </row>
    <row r="3" spans="1:11" ht="12.6" customHeight="1" x14ac:dyDescent="0.3">
      <c r="A3" s="153" t="s">
        <v>277</v>
      </c>
      <c r="B3" s="153"/>
      <c r="C3" s="153"/>
      <c r="D3" s="153"/>
      <c r="E3" s="153"/>
      <c r="F3" s="153"/>
      <c r="G3" s="153"/>
    </row>
    <row r="4" spans="1:11" ht="12.6" customHeight="1" x14ac:dyDescent="0.3">
      <c r="A4" s="152" t="s">
        <v>294</v>
      </c>
      <c r="B4" s="152"/>
      <c r="C4" s="152"/>
      <c r="D4" s="152"/>
      <c r="E4" s="152"/>
      <c r="F4" s="152"/>
      <c r="G4" s="152"/>
    </row>
    <row r="5" spans="1:11" ht="17.399999999999999" x14ac:dyDescent="0.3">
      <c r="A5" s="152" t="s">
        <v>128</v>
      </c>
      <c r="B5" s="152"/>
      <c r="C5" s="152"/>
      <c r="D5" s="152"/>
      <c r="E5" s="152"/>
      <c r="F5" s="152"/>
      <c r="G5" s="152"/>
    </row>
    <row r="6" spans="1:11" ht="1.8" customHeight="1" x14ac:dyDescent="0.3">
      <c r="A6" s="16"/>
      <c r="B6" s="16"/>
      <c r="C6" s="16"/>
      <c r="D6" s="16"/>
      <c r="E6" s="16"/>
      <c r="F6" s="34"/>
      <c r="G6" s="34"/>
      <c r="K6" s="29"/>
    </row>
    <row r="7" spans="1:11" x14ac:dyDescent="0.3">
      <c r="A7" s="154" t="s">
        <v>129</v>
      </c>
      <c r="B7" s="154"/>
      <c r="C7" s="154"/>
      <c r="D7" s="154"/>
      <c r="E7" s="154"/>
      <c r="F7" s="154"/>
      <c r="G7" s="154"/>
    </row>
    <row r="8" spans="1:11" ht="3" customHeight="1" x14ac:dyDescent="0.3">
      <c r="A8" s="17"/>
      <c r="B8" s="17"/>
      <c r="C8" s="17"/>
      <c r="D8" s="17"/>
      <c r="E8" s="17"/>
      <c r="F8" s="35"/>
      <c r="G8" s="35"/>
    </row>
    <row r="9" spans="1:11" x14ac:dyDescent="0.3">
      <c r="A9" s="155" t="s">
        <v>297</v>
      </c>
      <c r="B9" s="155"/>
      <c r="C9" s="155"/>
      <c r="D9" s="155"/>
      <c r="E9" s="155"/>
      <c r="F9" s="155"/>
      <c r="G9" s="155"/>
    </row>
    <row r="10" spans="1:11" ht="4.2" customHeight="1" x14ac:dyDescent="0.3">
      <c r="A10" s="116"/>
      <c r="B10" s="116"/>
      <c r="C10" s="116"/>
      <c r="D10" s="116"/>
      <c r="E10" s="116"/>
      <c r="F10" s="116"/>
      <c r="G10" s="116"/>
    </row>
    <row r="11" spans="1:11" s="120" customFormat="1" x14ac:dyDescent="0.3">
      <c r="A11" s="117" t="s">
        <v>260</v>
      </c>
      <c r="B11" s="118"/>
      <c r="C11" s="118"/>
      <c r="D11" s="118"/>
      <c r="E11" s="118"/>
      <c r="F11" s="119"/>
      <c r="G11" s="119"/>
    </row>
    <row r="12" spans="1:11" s="29" customFormat="1" ht="37.799999999999997" customHeight="1" x14ac:dyDescent="0.3">
      <c r="A12" s="28" t="s">
        <v>130</v>
      </c>
      <c r="B12" s="28" t="s">
        <v>302</v>
      </c>
      <c r="C12" s="28" t="s">
        <v>286</v>
      </c>
      <c r="D12" s="28" t="s">
        <v>288</v>
      </c>
      <c r="E12" s="28" t="s">
        <v>304</v>
      </c>
      <c r="F12" s="36" t="s">
        <v>188</v>
      </c>
      <c r="G12" s="36" t="s">
        <v>189</v>
      </c>
    </row>
    <row r="13" spans="1:11" s="18" customFormat="1" ht="10.95" customHeight="1" thickBot="1" x14ac:dyDescent="0.25">
      <c r="A13" s="76">
        <v>1</v>
      </c>
      <c r="B13" s="76">
        <v>2</v>
      </c>
      <c r="C13" s="76">
        <v>3</v>
      </c>
      <c r="D13" s="76">
        <v>4</v>
      </c>
      <c r="E13" s="76">
        <v>5</v>
      </c>
      <c r="F13" s="77" t="s">
        <v>273</v>
      </c>
      <c r="G13" s="77" t="s">
        <v>284</v>
      </c>
    </row>
    <row r="14" spans="1:11" ht="15.6" customHeight="1" thickTop="1" x14ac:dyDescent="0.3">
      <c r="A14" s="26" t="s">
        <v>0</v>
      </c>
      <c r="B14" s="27"/>
      <c r="C14" s="27"/>
      <c r="D14" s="27"/>
      <c r="E14" s="27"/>
      <c r="F14" s="39"/>
      <c r="G14" s="39"/>
    </row>
    <row r="15" spans="1:11" x14ac:dyDescent="0.3">
      <c r="A15" s="20" t="s">
        <v>1</v>
      </c>
      <c r="B15" s="21">
        <v>624535.73</v>
      </c>
      <c r="C15" s="21">
        <v>855885</v>
      </c>
      <c r="D15" s="21">
        <v>855885</v>
      </c>
      <c r="E15" s="21">
        <v>515062.69</v>
      </c>
      <c r="F15" s="21">
        <f>IFERROR(E15/B15*100,"-")</f>
        <v>82.471292715310312</v>
      </c>
      <c r="G15" s="21">
        <f>IFERROR(E15/D15*100,"-")</f>
        <v>60.178959790158729</v>
      </c>
      <c r="I15" s="19"/>
    </row>
    <row r="16" spans="1:11" x14ac:dyDescent="0.3">
      <c r="A16" s="20" t="s">
        <v>18</v>
      </c>
      <c r="B16" s="21">
        <f>'P i R -Tablica 1.'!B70</f>
        <v>0</v>
      </c>
      <c r="C16" s="21">
        <f>'P i R -Tablica 1.'!C70</f>
        <v>0</v>
      </c>
      <c r="D16" s="21">
        <f>'P i R -Tablica 1.'!D70</f>
        <v>0</v>
      </c>
      <c r="E16" s="21">
        <f>'P i R -Tablica 1.'!E70</f>
        <v>0</v>
      </c>
      <c r="F16" s="21" t="str">
        <f>IFERROR(E16/B16*100,"-")</f>
        <v>-</v>
      </c>
      <c r="G16" s="21" t="str">
        <f t="shared" ref="G16" si="0">IFERROR(E16/D16*100,"-")</f>
        <v>-</v>
      </c>
    </row>
    <row r="17" spans="1:9" x14ac:dyDescent="0.3">
      <c r="A17" s="20" t="s">
        <v>20</v>
      </c>
      <c r="B17" s="21">
        <v>371608.97</v>
      </c>
      <c r="C17" s="21">
        <v>947275</v>
      </c>
      <c r="D17" s="21">
        <v>947275</v>
      </c>
      <c r="E17" s="21">
        <v>422210.8</v>
      </c>
      <c r="F17" s="21">
        <f>IFERROR(E17/B17*100,"-")</f>
        <v>113.61695601696591</v>
      </c>
      <c r="G17" s="21">
        <f>IFERROR(E17/D17*100,"-")</f>
        <v>44.571090760338869</v>
      </c>
    </row>
    <row r="18" spans="1:9" x14ac:dyDescent="0.3">
      <c r="A18" s="20" t="s">
        <v>77</v>
      </c>
      <c r="B18" s="21">
        <v>6839.38</v>
      </c>
      <c r="C18" s="21">
        <v>12010</v>
      </c>
      <c r="D18" s="21">
        <v>12010</v>
      </c>
      <c r="E18" s="21">
        <v>3758</v>
      </c>
      <c r="F18" s="21">
        <f>IFERROR(E18/B18*100,"-")</f>
        <v>54.946500998628537</v>
      </c>
      <c r="G18" s="21">
        <f>IFERROR(E18/D18*100,"-")</f>
        <v>31.29059117402165</v>
      </c>
    </row>
    <row r="19" spans="1:9" x14ac:dyDescent="0.3">
      <c r="A19" s="67" t="s">
        <v>131</v>
      </c>
      <c r="B19" s="68">
        <f>B15+B16-B17-B18</f>
        <v>246087.38</v>
      </c>
      <c r="C19" s="68">
        <f>C15+C16-C17-C18</f>
        <v>-103400</v>
      </c>
      <c r="D19" s="68">
        <f>D15+D16-D17-D18</f>
        <v>-103400</v>
      </c>
      <c r="E19" s="68">
        <f t="shared" ref="E19" si="1">E15+E16-E17-E18</f>
        <v>89093.890000000014</v>
      </c>
      <c r="F19" s="68"/>
      <c r="G19" s="68"/>
      <c r="I19" s="19"/>
    </row>
    <row r="20" spans="1:9" x14ac:dyDescent="0.3">
      <c r="A20" s="26" t="s">
        <v>103</v>
      </c>
      <c r="B20" s="66"/>
      <c r="C20" s="66"/>
      <c r="D20" s="66"/>
      <c r="E20" s="66"/>
      <c r="F20" s="66"/>
      <c r="G20" s="66"/>
    </row>
    <row r="21" spans="1:9" x14ac:dyDescent="0.3">
      <c r="A21" s="20" t="s">
        <v>104</v>
      </c>
      <c r="B21" s="21">
        <f>'Rač fin-Tablica 4.'!B7</f>
        <v>0</v>
      </c>
      <c r="C21" s="21">
        <f>'Rač fin-Tablica 4.'!C7</f>
        <v>0</v>
      </c>
      <c r="D21" s="21">
        <f>'Rač fin-Tablica 4.'!E7</f>
        <v>0</v>
      </c>
      <c r="E21" s="21">
        <f>'Rač fin-Tablica 4.'!E7</f>
        <v>0</v>
      </c>
      <c r="F21" s="21" t="str">
        <f>IFERROR(E21/B21*100,"-")</f>
        <v>-</v>
      </c>
      <c r="G21" s="21" t="str">
        <f t="shared" ref="G21:G22" si="2">IFERROR(E21/C21*100,"-")</f>
        <v>-</v>
      </c>
    </row>
    <row r="22" spans="1:9" x14ac:dyDescent="0.3">
      <c r="A22" s="20" t="s">
        <v>108</v>
      </c>
      <c r="B22" s="21">
        <f>'Rač fin-Tablica 4.'!B16</f>
        <v>0</v>
      </c>
      <c r="C22" s="21">
        <f>'Rač fin-Tablica 4.'!C16</f>
        <v>0</v>
      </c>
      <c r="D22" s="21">
        <f>'Rač fin-Tablica 4.'!E16</f>
        <v>0</v>
      </c>
      <c r="E22" s="21">
        <f>'Rač fin-Tablica 4.'!E16</f>
        <v>0</v>
      </c>
      <c r="F22" s="21" t="str">
        <f>IFERROR(E22/B22*100,"-")</f>
        <v>-</v>
      </c>
      <c r="G22" s="21" t="str">
        <f t="shared" si="2"/>
        <v>-</v>
      </c>
      <c r="I22" s="19"/>
    </row>
    <row r="23" spans="1:9" x14ac:dyDescent="0.3">
      <c r="A23" s="67" t="s">
        <v>132</v>
      </c>
      <c r="B23" s="68">
        <f>B21-B22</f>
        <v>0</v>
      </c>
      <c r="C23" s="68">
        <f>C21-C22</f>
        <v>0</v>
      </c>
      <c r="D23" s="68">
        <f>D21-D22</f>
        <v>0</v>
      </c>
      <c r="E23" s="68">
        <f t="shared" ref="E23" si="3">E21-E22</f>
        <v>0</v>
      </c>
      <c r="F23" s="68"/>
      <c r="G23" s="68"/>
    </row>
    <row r="24" spans="1:9" x14ac:dyDescent="0.3">
      <c r="A24" s="26" t="s">
        <v>245</v>
      </c>
      <c r="B24" s="69"/>
      <c r="C24" s="69"/>
      <c r="D24" s="69"/>
      <c r="E24" s="69"/>
      <c r="F24" s="140"/>
      <c r="G24" s="140"/>
    </row>
    <row r="25" spans="1:9" x14ac:dyDescent="0.3">
      <c r="A25" s="20" t="s">
        <v>139</v>
      </c>
      <c r="B25" s="25">
        <f>B15+B16+B21</f>
        <v>624535.73</v>
      </c>
      <c r="C25" s="25">
        <f>C15+C16+C21</f>
        <v>855885</v>
      </c>
      <c r="D25" s="25">
        <f>D15+D16+D21</f>
        <v>855885</v>
      </c>
      <c r="E25" s="25">
        <f>E15+E16+E21</f>
        <v>515062.69</v>
      </c>
      <c r="F25" s="25">
        <f>IFERROR(E25/B25*100,"-")</f>
        <v>82.471292715310312</v>
      </c>
      <c r="G25" s="25">
        <f>IFERROR(E25/D25*100,"-")</f>
        <v>60.178959790158729</v>
      </c>
      <c r="I25" s="19"/>
    </row>
    <row r="26" spans="1:9" x14ac:dyDescent="0.3">
      <c r="A26" s="20" t="s">
        <v>135</v>
      </c>
      <c r="B26" s="25">
        <f>B17+B18+B22</f>
        <v>378448.35</v>
      </c>
      <c r="C26" s="25">
        <f>C17+C18+C22</f>
        <v>959285</v>
      </c>
      <c r="D26" s="25">
        <f>D17+D18+D22</f>
        <v>959285</v>
      </c>
      <c r="E26" s="25">
        <f>E17+E18+E22</f>
        <v>425968.8</v>
      </c>
      <c r="F26" s="25">
        <f>IFERROR(E26/B26*100,"-")</f>
        <v>112.55665403218167</v>
      </c>
      <c r="G26" s="25">
        <f>IFERROR(E26/D26*100,"-")</f>
        <v>44.404822341639864</v>
      </c>
      <c r="I26" s="19"/>
    </row>
    <row r="27" spans="1:9" x14ac:dyDescent="0.3">
      <c r="A27" s="67" t="s">
        <v>136</v>
      </c>
      <c r="B27" s="68">
        <f>B25-B26</f>
        <v>246087.38</v>
      </c>
      <c r="C27" s="68">
        <f t="shared" ref="C27" si="4">C25-C26</f>
        <v>-103400</v>
      </c>
      <c r="D27" s="68">
        <f t="shared" ref="D27" si="5">D25-D26</f>
        <v>-103400</v>
      </c>
      <c r="E27" s="68">
        <f>E25-E26</f>
        <v>89093.890000000014</v>
      </c>
      <c r="F27" s="68"/>
      <c r="G27" s="68"/>
      <c r="I27" s="19"/>
    </row>
    <row r="28" spans="1:9" ht="3.75" customHeight="1" x14ac:dyDescent="0.3">
      <c r="A28" s="20"/>
      <c r="B28" s="21"/>
      <c r="C28" s="21"/>
      <c r="D28" s="21"/>
      <c r="E28" s="21"/>
      <c r="F28" s="21"/>
      <c r="G28" s="21"/>
    </row>
    <row r="29" spans="1:9" x14ac:dyDescent="0.3">
      <c r="A29" s="22" t="s">
        <v>133</v>
      </c>
      <c r="B29" s="23">
        <v>-7530.06</v>
      </c>
      <c r="C29" s="23"/>
      <c r="D29" s="23"/>
      <c r="E29" s="23">
        <v>-239.6</v>
      </c>
      <c r="F29" s="38"/>
      <c r="G29" s="38"/>
      <c r="I29" s="19"/>
    </row>
    <row r="30" spans="1:9" x14ac:dyDescent="0.3">
      <c r="A30" s="22" t="s">
        <v>134</v>
      </c>
      <c r="B30" s="87">
        <v>246962.71</v>
      </c>
      <c r="C30" s="23"/>
      <c r="D30" s="23"/>
      <c r="E30" s="87">
        <v>358013.41</v>
      </c>
      <c r="F30" s="38"/>
      <c r="G30" s="38"/>
      <c r="I30" s="19"/>
    </row>
    <row r="31" spans="1:9" ht="1.5" customHeight="1" x14ac:dyDescent="0.3">
      <c r="A31" s="20"/>
      <c r="B31" s="24"/>
      <c r="C31" s="21"/>
      <c r="D31" s="21"/>
      <c r="E31" s="21"/>
      <c r="F31" s="37"/>
      <c r="G31" s="37"/>
    </row>
    <row r="32" spans="1:9" ht="15.6" customHeight="1" x14ac:dyDescent="0.3">
      <c r="A32" s="70" t="s">
        <v>140</v>
      </c>
      <c r="B32" s="71"/>
      <c r="C32" s="72"/>
      <c r="D32" s="72"/>
      <c r="E32" s="72"/>
      <c r="F32" s="73"/>
      <c r="G32" s="73"/>
    </row>
    <row r="33" spans="1:11" x14ac:dyDescent="0.3">
      <c r="A33" s="20" t="s">
        <v>218</v>
      </c>
      <c r="B33" s="21">
        <v>0</v>
      </c>
      <c r="C33" s="21">
        <v>103400</v>
      </c>
      <c r="D33" s="21">
        <v>103400</v>
      </c>
      <c r="E33" s="21">
        <v>17691.900000000001</v>
      </c>
      <c r="F33" s="21"/>
      <c r="G33" s="21"/>
      <c r="I33" s="19"/>
    </row>
    <row r="34" spans="1:11" x14ac:dyDescent="0.3">
      <c r="A34" s="20" t="s">
        <v>219</v>
      </c>
      <c r="B34" s="21">
        <v>0</v>
      </c>
      <c r="C34" s="21">
        <v>0</v>
      </c>
      <c r="D34" s="21">
        <v>0</v>
      </c>
      <c r="E34" s="21">
        <v>-239.6</v>
      </c>
      <c r="F34" s="21"/>
      <c r="G34" s="21"/>
      <c r="I34" s="19"/>
    </row>
    <row r="35" spans="1:11" ht="26.4" x14ac:dyDescent="0.3">
      <c r="A35" s="67" t="s">
        <v>153</v>
      </c>
      <c r="B35" s="68">
        <f>B33+B34</f>
        <v>0</v>
      </c>
      <c r="C35" s="68">
        <f>SUM(C33:C34)</f>
        <v>103400</v>
      </c>
      <c r="D35" s="68">
        <f>D33+D34</f>
        <v>103400</v>
      </c>
      <c r="E35" s="68">
        <f>E33+E34</f>
        <v>17452.300000000003</v>
      </c>
      <c r="F35" s="68"/>
      <c r="G35" s="68"/>
      <c r="I35" s="19"/>
    </row>
    <row r="36" spans="1:11" ht="6" customHeight="1" x14ac:dyDescent="0.3">
      <c r="F36" s="19"/>
      <c r="G36" s="19"/>
    </row>
    <row r="37" spans="1:11" x14ac:dyDescent="0.3">
      <c r="A37" s="74" t="s">
        <v>136</v>
      </c>
      <c r="B37" s="75">
        <f>B27+B35</f>
        <v>246087.38</v>
      </c>
      <c r="C37" s="75">
        <f>C27+C35</f>
        <v>0</v>
      </c>
      <c r="D37" s="75">
        <f>D27+D35</f>
        <v>0</v>
      </c>
      <c r="E37" s="75">
        <f>E27+E35</f>
        <v>106546.19000000002</v>
      </c>
      <c r="F37" s="75"/>
      <c r="G37" s="75"/>
      <c r="I37" s="19"/>
    </row>
    <row r="38" spans="1:11" ht="29.4" customHeight="1" x14ac:dyDescent="0.3">
      <c r="A38" s="149" t="s">
        <v>278</v>
      </c>
      <c r="B38" s="149"/>
      <c r="C38" s="149"/>
      <c r="D38" s="149"/>
      <c r="E38" s="149"/>
      <c r="F38" s="149"/>
      <c r="G38" s="149"/>
      <c r="K38" s="19"/>
    </row>
    <row r="39" spans="1:11" x14ac:dyDescent="0.3">
      <c r="I39" s="19"/>
    </row>
    <row r="41" spans="1:11" x14ac:dyDescent="0.3">
      <c r="E41" s="19"/>
    </row>
    <row r="42" spans="1:11" x14ac:dyDescent="0.3">
      <c r="E42" s="19"/>
    </row>
    <row r="43" spans="1:11" x14ac:dyDescent="0.3">
      <c r="E43" s="19"/>
    </row>
  </sheetData>
  <mergeCells count="8">
    <mergeCell ref="A38:G38"/>
    <mergeCell ref="A1:G1"/>
    <mergeCell ref="A2:G2"/>
    <mergeCell ref="A3:G3"/>
    <mergeCell ref="A5:G5"/>
    <mergeCell ref="A7:G7"/>
    <mergeCell ref="A9:G9"/>
    <mergeCell ref="A4:G4"/>
  </mergeCells>
  <conditionalFormatting sqref="B29:B30">
    <cfRule type="containsBlanks" dxfId="84" priority="4">
      <formula>LEN(TRIM(B29))=0</formula>
    </cfRule>
  </conditionalFormatting>
  <conditionalFormatting sqref="B33:E34">
    <cfRule type="containsBlanks" dxfId="83" priority="1">
      <formula>LEN(TRIM(B33))=0</formula>
    </cfRule>
  </conditionalFormatting>
  <conditionalFormatting sqref="E29:E30">
    <cfRule type="containsBlanks" dxfId="82" priority="3">
      <formula>LEN(TRIM(E29))=0</formula>
    </cfRule>
  </conditionalFormatting>
  <printOptions horizontalCentered="1"/>
  <pageMargins left="0.25" right="0.25" top="0.16875000000000001" bottom="0.33750000000000002" header="0.3" footer="0.3"/>
  <pageSetup paperSize="9" scale="90" fitToHeight="0" orientation="landscape" r:id="rId1"/>
  <headerFooter>
    <oddFooter>&amp;C&amp;P</oddFooter>
  </headerFooter>
  <ignoredErrors>
    <ignoredError sqref="F19:G20 F23:G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208"/>
  <sheetViews>
    <sheetView showGridLines="0" view="pageLayout" topLeftCell="A10" zoomScaleNormal="100" zoomScaleSheetLayoutView="100" workbookViewId="0">
      <selection activeCell="F58" sqref="F58"/>
    </sheetView>
  </sheetViews>
  <sheetFormatPr defaultColWidth="9.109375" defaultRowHeight="13.2" x14ac:dyDescent="0.25"/>
  <cols>
    <col min="1" max="1" width="76" style="1" customWidth="1"/>
    <col min="2" max="2" width="17.6640625" style="1" customWidth="1"/>
    <col min="3" max="3" width="15.109375" style="1" customWidth="1"/>
    <col min="4" max="4" width="14.77734375" style="1" customWidth="1"/>
    <col min="5" max="5" width="16.6640625" style="1" customWidth="1"/>
    <col min="6" max="6" width="10.109375" style="1" bestFit="1" customWidth="1"/>
    <col min="7" max="7" width="8.5546875" style="10" bestFit="1" customWidth="1"/>
    <col min="8" max="16384" width="9.109375" style="1"/>
  </cols>
  <sheetData>
    <row r="2" spans="1:8" s="3" customFormat="1" ht="15.6" x14ac:dyDescent="0.3">
      <c r="A2" s="156" t="s">
        <v>114</v>
      </c>
      <c r="B2" s="156"/>
      <c r="C2" s="156"/>
      <c r="D2" s="156"/>
      <c r="E2" s="156"/>
      <c r="F2" s="156"/>
      <c r="G2" s="156"/>
    </row>
    <row r="3" spans="1:8" s="3" customFormat="1" ht="7.5" customHeight="1" x14ac:dyDescent="0.3">
      <c r="A3" s="2"/>
      <c r="B3" s="2"/>
      <c r="C3" s="2"/>
      <c r="D3" s="2"/>
      <c r="E3" s="2"/>
      <c r="F3" s="2"/>
      <c r="G3" s="8"/>
    </row>
    <row r="4" spans="1:8" s="3" customFormat="1" ht="35.4" customHeight="1" x14ac:dyDescent="0.3">
      <c r="A4" s="157" t="s">
        <v>298</v>
      </c>
      <c r="B4" s="157"/>
      <c r="C4" s="157"/>
      <c r="D4" s="157"/>
      <c r="E4" s="157"/>
      <c r="F4" s="157"/>
      <c r="G4" s="157"/>
    </row>
    <row r="5" spans="1:8" s="3" customFormat="1" ht="8.4" customHeight="1" x14ac:dyDescent="0.3">
      <c r="G5" s="9"/>
    </row>
    <row r="6" spans="1:8" s="3" customFormat="1" ht="15.6" x14ac:dyDescent="0.3">
      <c r="A6" s="121" t="s">
        <v>0</v>
      </c>
      <c r="G6" s="9"/>
    </row>
    <row r="7" spans="1:8" s="3" customFormat="1" ht="11.25" customHeight="1" x14ac:dyDescent="0.3">
      <c r="A7" s="55"/>
      <c r="G7" s="9"/>
    </row>
    <row r="8" spans="1:8" s="115" customFormat="1" ht="15.6" x14ac:dyDescent="0.3">
      <c r="A8" s="158" t="s">
        <v>254</v>
      </c>
      <c r="B8" s="158"/>
      <c r="C8" s="158"/>
      <c r="D8" s="158"/>
      <c r="E8" s="158"/>
      <c r="F8" s="158"/>
      <c r="G8" s="158"/>
    </row>
    <row r="9" spans="1:8" ht="6.75" customHeight="1" x14ac:dyDescent="0.25">
      <c r="A9" s="43"/>
      <c r="B9" s="43"/>
      <c r="C9" s="43"/>
      <c r="D9" s="43"/>
      <c r="E9" s="43"/>
      <c r="F9" s="43"/>
      <c r="G9" s="44"/>
    </row>
    <row r="10" spans="1:8" ht="52.8" x14ac:dyDescent="0.25">
      <c r="A10" s="54" t="s">
        <v>113</v>
      </c>
      <c r="B10" s="28" t="s">
        <v>303</v>
      </c>
      <c r="C10" s="28" t="s">
        <v>286</v>
      </c>
      <c r="D10" s="28" t="s">
        <v>287</v>
      </c>
      <c r="E10" s="28" t="s">
        <v>304</v>
      </c>
      <c r="F10" s="36" t="s">
        <v>188</v>
      </c>
      <c r="G10" s="36" t="s">
        <v>189</v>
      </c>
    </row>
    <row r="11" spans="1:8" s="4" customFormat="1" ht="10.199999999999999" x14ac:dyDescent="0.2">
      <c r="A11" s="52">
        <v>1</v>
      </c>
      <c r="B11" s="52">
        <v>2</v>
      </c>
      <c r="C11" s="52">
        <v>3</v>
      </c>
      <c r="D11" s="52">
        <v>4</v>
      </c>
      <c r="E11" s="52">
        <v>5</v>
      </c>
      <c r="F11" s="52" t="s">
        <v>273</v>
      </c>
      <c r="G11" s="53" t="s">
        <v>284</v>
      </c>
    </row>
    <row r="12" spans="1:8" x14ac:dyDescent="0.25">
      <c r="A12" s="7" t="s">
        <v>1</v>
      </c>
      <c r="B12" s="96">
        <f>B13+B36+B43+B47+B55+B64</f>
        <v>624535.73</v>
      </c>
      <c r="C12" s="96">
        <f t="shared" ref="C12:E12" si="0">C13+C36+C43+C47+C55+C64</f>
        <v>855885</v>
      </c>
      <c r="D12" s="96">
        <f t="shared" ref="D12" si="1">D13+D36+D43+D47+D55+D64</f>
        <v>855885</v>
      </c>
      <c r="E12" s="96">
        <f t="shared" si="0"/>
        <v>515062.68999999994</v>
      </c>
      <c r="F12" s="96">
        <f t="shared" ref="F12:F34" si="2">IFERROR(E12/B12*100,"-")</f>
        <v>82.471292715310298</v>
      </c>
      <c r="G12" s="96">
        <f>IFERROR(E12/D12*100,"-")</f>
        <v>60.178959790158714</v>
      </c>
      <c r="H12" s="78"/>
    </row>
    <row r="13" spans="1:8" x14ac:dyDescent="0.25">
      <c r="A13" s="50" t="s">
        <v>2</v>
      </c>
      <c r="B13" s="97">
        <f>B14+B16+B21+B24+B27+B30</f>
        <v>332360.31</v>
      </c>
      <c r="C13" s="97">
        <v>338870</v>
      </c>
      <c r="D13" s="97">
        <v>338870</v>
      </c>
      <c r="E13" s="97">
        <f t="shared" ref="E13" si="3">E14+E16+E21+E24+E27+E30</f>
        <v>169432.58</v>
      </c>
      <c r="F13" s="97">
        <f t="shared" si="2"/>
        <v>50.978584055358468</v>
      </c>
      <c r="G13" s="97">
        <f>IFERROR(E13/D13*100,"-")</f>
        <v>49.99928586183492</v>
      </c>
      <c r="H13" s="78"/>
    </row>
    <row r="14" spans="1:8" hidden="1" x14ac:dyDescent="0.25">
      <c r="A14" s="47" t="s">
        <v>3</v>
      </c>
      <c r="B14" s="97">
        <f>B15</f>
        <v>0</v>
      </c>
      <c r="C14" s="97"/>
      <c r="D14" s="97"/>
      <c r="E14" s="97">
        <f t="shared" ref="E14" si="4">E15</f>
        <v>0</v>
      </c>
      <c r="F14" s="97" t="str">
        <f t="shared" si="2"/>
        <v>-</v>
      </c>
      <c r="G14" s="97" t="str">
        <f t="shared" ref="G14:G58" si="5">IFERROR(E14/D14*100,"-")</f>
        <v>-</v>
      </c>
      <c r="H14" s="78"/>
    </row>
    <row r="15" spans="1:8" hidden="1" x14ac:dyDescent="0.25">
      <c r="A15" s="48" t="s">
        <v>4</v>
      </c>
      <c r="B15" s="21">
        <v>0</v>
      </c>
      <c r="C15" s="98"/>
      <c r="D15" s="98"/>
      <c r="E15" s="21">
        <v>0</v>
      </c>
      <c r="F15" s="98" t="str">
        <f t="shared" si="2"/>
        <v>-</v>
      </c>
      <c r="G15" s="97" t="str">
        <f t="shared" si="5"/>
        <v>-</v>
      </c>
      <c r="H15" s="78"/>
    </row>
    <row r="16" spans="1:8" hidden="1" x14ac:dyDescent="0.25">
      <c r="A16" s="47" t="s">
        <v>5</v>
      </c>
      <c r="B16" s="97">
        <f>SUM(B17:B20)</f>
        <v>0</v>
      </c>
      <c r="C16" s="97"/>
      <c r="D16" s="97"/>
      <c r="E16" s="97">
        <f t="shared" ref="E16" si="6">SUM(E17:E20)</f>
        <v>0</v>
      </c>
      <c r="F16" s="97" t="str">
        <f t="shared" si="2"/>
        <v>-</v>
      </c>
      <c r="G16" s="97" t="str">
        <f t="shared" si="5"/>
        <v>-</v>
      </c>
      <c r="H16" s="78"/>
    </row>
    <row r="17" spans="1:8" hidden="1" x14ac:dyDescent="0.25">
      <c r="A17" s="48" t="s">
        <v>6</v>
      </c>
      <c r="B17" s="21">
        <v>0</v>
      </c>
      <c r="C17" s="98"/>
      <c r="D17" s="98"/>
      <c r="E17" s="21">
        <v>0</v>
      </c>
      <c r="F17" s="98" t="str">
        <f t="shared" si="2"/>
        <v>-</v>
      </c>
      <c r="G17" s="97" t="str">
        <f t="shared" si="5"/>
        <v>-</v>
      </c>
      <c r="H17" s="78"/>
    </row>
    <row r="18" spans="1:8" hidden="1" x14ac:dyDescent="0.25">
      <c r="A18" s="48" t="s">
        <v>204</v>
      </c>
      <c r="B18" s="21">
        <v>0</v>
      </c>
      <c r="C18" s="98"/>
      <c r="D18" s="98"/>
      <c r="E18" s="21">
        <v>0</v>
      </c>
      <c r="F18" s="98" t="str">
        <f t="shared" si="2"/>
        <v>-</v>
      </c>
      <c r="G18" s="97" t="str">
        <f t="shared" si="5"/>
        <v>-</v>
      </c>
      <c r="H18" s="78"/>
    </row>
    <row r="19" spans="1:8" hidden="1" x14ac:dyDescent="0.25">
      <c r="A19" s="48" t="s">
        <v>196</v>
      </c>
      <c r="B19" s="21">
        <v>0</v>
      </c>
      <c r="C19" s="98"/>
      <c r="D19" s="98"/>
      <c r="E19" s="21">
        <v>0</v>
      </c>
      <c r="F19" s="98" t="str">
        <f t="shared" si="2"/>
        <v>-</v>
      </c>
      <c r="G19" s="97" t="str">
        <f t="shared" si="5"/>
        <v>-</v>
      </c>
      <c r="H19" s="78"/>
    </row>
    <row r="20" spans="1:8" hidden="1" x14ac:dyDescent="0.25">
      <c r="A20" s="48" t="s">
        <v>197</v>
      </c>
      <c r="B20" s="21">
        <v>0</v>
      </c>
      <c r="C20" s="98"/>
      <c r="D20" s="98"/>
      <c r="E20" s="21">
        <v>0</v>
      </c>
      <c r="F20" s="98" t="str">
        <f t="shared" si="2"/>
        <v>-</v>
      </c>
      <c r="G20" s="97" t="str">
        <f t="shared" si="5"/>
        <v>-</v>
      </c>
      <c r="H20" s="78"/>
    </row>
    <row r="21" spans="1:8" hidden="1" x14ac:dyDescent="0.25">
      <c r="A21" s="47" t="s">
        <v>220</v>
      </c>
      <c r="B21" s="97">
        <f>B22+B23</f>
        <v>0</v>
      </c>
      <c r="C21" s="97"/>
      <c r="D21" s="97"/>
      <c r="E21" s="97">
        <f t="shared" ref="E21" si="7">E22+E23</f>
        <v>0</v>
      </c>
      <c r="F21" s="97" t="str">
        <f t="shared" si="2"/>
        <v>-</v>
      </c>
      <c r="G21" s="97" t="str">
        <f t="shared" si="5"/>
        <v>-</v>
      </c>
      <c r="H21" s="78"/>
    </row>
    <row r="22" spans="1:8" hidden="1" x14ac:dyDescent="0.25">
      <c r="A22" s="48" t="s">
        <v>221</v>
      </c>
      <c r="B22" s="21">
        <v>0</v>
      </c>
      <c r="C22" s="98"/>
      <c r="D22" s="98"/>
      <c r="E22" s="21">
        <v>0</v>
      </c>
      <c r="F22" s="98" t="str">
        <f t="shared" si="2"/>
        <v>-</v>
      </c>
      <c r="G22" s="97" t="str">
        <f t="shared" si="5"/>
        <v>-</v>
      </c>
      <c r="H22" s="78"/>
    </row>
    <row r="23" spans="1:8" hidden="1" x14ac:dyDescent="0.25">
      <c r="A23" s="48" t="s">
        <v>222</v>
      </c>
      <c r="B23" s="21">
        <v>0</v>
      </c>
      <c r="C23" s="98"/>
      <c r="D23" s="98"/>
      <c r="E23" s="21">
        <v>0</v>
      </c>
      <c r="F23" s="98" t="str">
        <f t="shared" si="2"/>
        <v>-</v>
      </c>
      <c r="G23" s="97" t="str">
        <f t="shared" si="5"/>
        <v>-</v>
      </c>
      <c r="H23" s="78"/>
    </row>
    <row r="24" spans="1:8" x14ac:dyDescent="0.25">
      <c r="A24" s="47" t="s">
        <v>279</v>
      </c>
      <c r="B24" s="97">
        <f>B25+B26</f>
        <v>17404.04</v>
      </c>
      <c r="C24" s="97"/>
      <c r="D24" s="97"/>
      <c r="E24" s="97">
        <f t="shared" ref="E24" si="8">E25+E26</f>
        <v>0</v>
      </c>
      <c r="F24" s="97">
        <f t="shared" si="2"/>
        <v>0</v>
      </c>
      <c r="G24" s="97" t="str">
        <f t="shared" si="5"/>
        <v>-</v>
      </c>
      <c r="H24" s="78"/>
    </row>
    <row r="25" spans="1:8" x14ac:dyDescent="0.25">
      <c r="A25" s="48" t="s">
        <v>280</v>
      </c>
      <c r="B25" s="98">
        <v>17404.04</v>
      </c>
      <c r="C25" s="98"/>
      <c r="D25" s="98"/>
      <c r="E25" s="98">
        <v>0</v>
      </c>
      <c r="F25" s="98">
        <f t="shared" si="2"/>
        <v>0</v>
      </c>
      <c r="G25" s="97" t="str">
        <f t="shared" si="5"/>
        <v>-</v>
      </c>
      <c r="H25" s="78"/>
    </row>
    <row r="26" spans="1:8" hidden="1" x14ac:dyDescent="0.25">
      <c r="A26" s="48" t="s">
        <v>223</v>
      </c>
      <c r="B26" s="21">
        <v>0</v>
      </c>
      <c r="C26" s="98"/>
      <c r="D26" s="98"/>
      <c r="E26" s="21">
        <v>0</v>
      </c>
      <c r="F26" s="98" t="str">
        <f t="shared" si="2"/>
        <v>-</v>
      </c>
      <c r="G26" s="97" t="str">
        <f t="shared" si="5"/>
        <v>-</v>
      </c>
      <c r="H26" s="78"/>
    </row>
    <row r="27" spans="1:8" x14ac:dyDescent="0.25">
      <c r="A27" s="47" t="s">
        <v>7</v>
      </c>
      <c r="B27" s="97">
        <f>B28+B29</f>
        <v>314956.27</v>
      </c>
      <c r="C27" s="97"/>
      <c r="D27" s="97"/>
      <c r="E27" s="97">
        <f t="shared" ref="E27" si="9">E28+E29</f>
        <v>169432.58</v>
      </c>
      <c r="F27" s="97">
        <f t="shared" si="2"/>
        <v>53.795588828887254</v>
      </c>
      <c r="G27" s="97" t="str">
        <f t="shared" si="5"/>
        <v>-</v>
      </c>
      <c r="H27" s="78"/>
    </row>
    <row r="28" spans="1:8" x14ac:dyDescent="0.25">
      <c r="A28" s="48" t="s">
        <v>8</v>
      </c>
      <c r="B28" s="98">
        <v>314956.27</v>
      </c>
      <c r="C28" s="98"/>
      <c r="D28" s="98"/>
      <c r="E28" s="98">
        <v>169432.58</v>
      </c>
      <c r="F28" s="98">
        <f t="shared" si="2"/>
        <v>53.795588828887254</v>
      </c>
      <c r="G28" s="97" t="str">
        <f t="shared" si="5"/>
        <v>-</v>
      </c>
      <c r="H28" s="78"/>
    </row>
    <row r="29" spans="1:8" hidden="1" x14ac:dyDescent="0.25">
      <c r="A29" s="48" t="s">
        <v>141</v>
      </c>
      <c r="B29" s="21">
        <v>0</v>
      </c>
      <c r="C29" s="98"/>
      <c r="D29" s="98"/>
      <c r="E29" s="21">
        <v>0</v>
      </c>
      <c r="F29" s="98" t="str">
        <f t="shared" si="2"/>
        <v>-</v>
      </c>
      <c r="G29" s="97" t="str">
        <f t="shared" si="5"/>
        <v>-</v>
      </c>
      <c r="H29" s="78"/>
    </row>
    <row r="30" spans="1:8" hidden="1" x14ac:dyDescent="0.25">
      <c r="A30" s="141" t="s">
        <v>249</v>
      </c>
      <c r="B30" s="142">
        <f>B31+B32+B33+B34</f>
        <v>0</v>
      </c>
      <c r="C30" s="142"/>
      <c r="D30" s="142"/>
      <c r="E30" s="142">
        <f t="shared" ref="E30" si="10">E31+E32+E33+E34</f>
        <v>0</v>
      </c>
      <c r="F30" s="143" t="str">
        <f t="shared" si="2"/>
        <v>-</v>
      </c>
      <c r="G30" s="97" t="str">
        <f t="shared" si="5"/>
        <v>-</v>
      </c>
      <c r="H30" s="78"/>
    </row>
    <row r="31" spans="1:8" hidden="1" x14ac:dyDescent="0.25">
      <c r="A31" s="144" t="s">
        <v>250</v>
      </c>
      <c r="B31" s="21">
        <v>0</v>
      </c>
      <c r="C31" s="143"/>
      <c r="D31" s="143"/>
      <c r="E31" s="21">
        <v>0</v>
      </c>
      <c r="F31" s="143" t="str">
        <f t="shared" si="2"/>
        <v>-</v>
      </c>
      <c r="G31" s="97" t="str">
        <f t="shared" si="5"/>
        <v>-</v>
      </c>
      <c r="H31" s="78"/>
    </row>
    <row r="32" spans="1:8" hidden="1" x14ac:dyDescent="0.25">
      <c r="A32" s="48" t="s">
        <v>251</v>
      </c>
      <c r="B32" s="21">
        <v>0</v>
      </c>
      <c r="C32" s="98"/>
      <c r="D32" s="98"/>
      <c r="E32" s="21">
        <v>0</v>
      </c>
      <c r="F32" s="98" t="str">
        <f t="shared" si="2"/>
        <v>-</v>
      </c>
      <c r="G32" s="97" t="str">
        <f t="shared" si="5"/>
        <v>-</v>
      </c>
      <c r="H32" s="78"/>
    </row>
    <row r="33" spans="1:8" ht="26.4" hidden="1" x14ac:dyDescent="0.25">
      <c r="A33" s="48" t="s">
        <v>252</v>
      </c>
      <c r="B33" s="21">
        <v>0</v>
      </c>
      <c r="C33" s="98"/>
      <c r="D33" s="98"/>
      <c r="E33" s="98">
        <v>0</v>
      </c>
      <c r="F33" s="98" t="str">
        <f t="shared" si="2"/>
        <v>-</v>
      </c>
      <c r="G33" s="97" t="str">
        <f t="shared" si="5"/>
        <v>-</v>
      </c>
      <c r="H33" s="78"/>
    </row>
    <row r="34" spans="1:8" ht="26.4" hidden="1" x14ac:dyDescent="0.25">
      <c r="A34" s="48" t="s">
        <v>253</v>
      </c>
      <c r="B34" s="21">
        <v>0</v>
      </c>
      <c r="C34" s="98"/>
      <c r="D34" s="98"/>
      <c r="E34" s="21">
        <v>0</v>
      </c>
      <c r="F34" s="98" t="str">
        <f t="shared" si="2"/>
        <v>-</v>
      </c>
      <c r="G34" s="97" t="str">
        <f t="shared" si="5"/>
        <v>-</v>
      </c>
      <c r="H34" s="78"/>
    </row>
    <row r="35" spans="1:8" ht="7.5" customHeight="1" x14ac:dyDescent="0.25">
      <c r="A35" s="48"/>
      <c r="B35" s="98"/>
      <c r="C35" s="98"/>
      <c r="D35" s="98"/>
      <c r="E35" s="98"/>
      <c r="F35" s="98"/>
      <c r="G35" s="97" t="str">
        <f t="shared" si="5"/>
        <v>-</v>
      </c>
      <c r="H35" s="78"/>
    </row>
    <row r="36" spans="1:8" x14ac:dyDescent="0.25">
      <c r="A36" s="50" t="s">
        <v>9</v>
      </c>
      <c r="B36" s="97">
        <f>B37</f>
        <v>1933.04</v>
      </c>
      <c r="C36" s="97">
        <v>1000</v>
      </c>
      <c r="D36" s="97">
        <v>1000</v>
      </c>
      <c r="E36" s="97">
        <f t="shared" ref="E36" si="11">E37</f>
        <v>1851.25</v>
      </c>
      <c r="F36" s="97">
        <f t="shared" ref="F36:F41" si="12">IFERROR(E36/B36*100,"-")</f>
        <v>95.768840789637053</v>
      </c>
      <c r="G36" s="97">
        <f t="shared" si="5"/>
        <v>185.125</v>
      </c>
      <c r="H36" s="78"/>
    </row>
    <row r="37" spans="1:8" x14ac:dyDescent="0.25">
      <c r="A37" s="47" t="s">
        <v>10</v>
      </c>
      <c r="B37" s="97">
        <f>SUM(B38:B41)</f>
        <v>1933.04</v>
      </c>
      <c r="C37" s="97"/>
      <c r="D37" s="97"/>
      <c r="E37" s="97">
        <f t="shared" ref="E37" si="13">SUM(E38:E41)</f>
        <v>1851.25</v>
      </c>
      <c r="F37" s="97">
        <f t="shared" si="12"/>
        <v>95.768840789637053</v>
      </c>
      <c r="G37" s="97" t="str">
        <f t="shared" si="5"/>
        <v>-</v>
      </c>
      <c r="H37" s="78"/>
    </row>
    <row r="38" spans="1:8" x14ac:dyDescent="0.25">
      <c r="A38" s="48" t="s">
        <v>11</v>
      </c>
      <c r="B38" s="98">
        <v>1933.04</v>
      </c>
      <c r="C38" s="98"/>
      <c r="D38" s="98"/>
      <c r="E38" s="98">
        <v>1851.25</v>
      </c>
      <c r="F38" s="98">
        <f t="shared" si="12"/>
        <v>95.768840789637053</v>
      </c>
      <c r="G38" s="97" t="str">
        <f t="shared" si="5"/>
        <v>-</v>
      </c>
      <c r="H38" s="78"/>
    </row>
    <row r="39" spans="1:8" hidden="1" x14ac:dyDescent="0.25">
      <c r="A39" s="48" t="s">
        <v>12</v>
      </c>
      <c r="B39" s="21">
        <v>0</v>
      </c>
      <c r="C39" s="98"/>
      <c r="D39" s="98"/>
      <c r="E39" s="21">
        <v>0</v>
      </c>
      <c r="F39" s="98" t="str">
        <f t="shared" si="12"/>
        <v>-</v>
      </c>
      <c r="G39" s="97" t="str">
        <f t="shared" si="5"/>
        <v>-</v>
      </c>
      <c r="H39" s="78"/>
    </row>
    <row r="40" spans="1:8" hidden="1" x14ac:dyDescent="0.25">
      <c r="A40" s="48" t="s">
        <v>224</v>
      </c>
      <c r="B40" s="21">
        <v>0</v>
      </c>
      <c r="C40" s="98"/>
      <c r="D40" s="98"/>
      <c r="E40" s="21">
        <v>0</v>
      </c>
      <c r="F40" s="98" t="str">
        <f t="shared" si="12"/>
        <v>-</v>
      </c>
      <c r="G40" s="97" t="str">
        <f t="shared" si="5"/>
        <v>-</v>
      </c>
      <c r="H40" s="78"/>
    </row>
    <row r="41" spans="1:8" hidden="1" x14ac:dyDescent="0.25">
      <c r="A41" s="48" t="s">
        <v>198</v>
      </c>
      <c r="B41" s="21">
        <v>0</v>
      </c>
      <c r="C41" s="98"/>
      <c r="D41" s="98"/>
      <c r="E41" s="21">
        <v>0</v>
      </c>
      <c r="F41" s="98" t="str">
        <f t="shared" si="12"/>
        <v>-</v>
      </c>
      <c r="G41" s="97" t="str">
        <f t="shared" si="5"/>
        <v>-</v>
      </c>
      <c r="H41" s="78"/>
    </row>
    <row r="42" spans="1:8" ht="7.5" customHeight="1" x14ac:dyDescent="0.25">
      <c r="A42" s="48"/>
      <c r="B42" s="98"/>
      <c r="C42" s="98"/>
      <c r="D42" s="98"/>
      <c r="E42" s="98"/>
      <c r="F42" s="98"/>
      <c r="G42" s="97" t="str">
        <f t="shared" si="5"/>
        <v>-</v>
      </c>
      <c r="H42" s="78"/>
    </row>
    <row r="43" spans="1:8" ht="26.4" hidden="1" x14ac:dyDescent="0.25">
      <c r="A43" s="50" t="s">
        <v>13</v>
      </c>
      <c r="B43" s="97">
        <f>B44</f>
        <v>0</v>
      </c>
      <c r="C43" s="97">
        <v>0</v>
      </c>
      <c r="D43" s="97">
        <v>0</v>
      </c>
      <c r="E43" s="97">
        <f t="shared" ref="E43:E44" si="14">E44</f>
        <v>0</v>
      </c>
      <c r="F43" s="97" t="str">
        <f>IFERROR(E43/B43*100,"-")</f>
        <v>-</v>
      </c>
      <c r="G43" s="97" t="str">
        <f t="shared" si="5"/>
        <v>-</v>
      </c>
      <c r="H43" s="78"/>
    </row>
    <row r="44" spans="1:8" hidden="1" x14ac:dyDescent="0.25">
      <c r="A44" s="47" t="s">
        <v>14</v>
      </c>
      <c r="B44" s="97">
        <f>B45</f>
        <v>0</v>
      </c>
      <c r="C44" s="97"/>
      <c r="D44" s="97"/>
      <c r="E44" s="97">
        <f t="shared" si="14"/>
        <v>0</v>
      </c>
      <c r="F44" s="97" t="str">
        <f>IFERROR(E44/B44*100,"-")</f>
        <v>-</v>
      </c>
      <c r="G44" s="97" t="str">
        <f t="shared" si="5"/>
        <v>-</v>
      </c>
      <c r="H44" s="78"/>
    </row>
    <row r="45" spans="1:8" hidden="1" x14ac:dyDescent="0.25">
      <c r="A45" s="48" t="s">
        <v>15</v>
      </c>
      <c r="B45" s="98">
        <v>0</v>
      </c>
      <c r="C45" s="98"/>
      <c r="D45" s="98"/>
      <c r="E45" s="98">
        <v>0</v>
      </c>
      <c r="F45" s="98" t="str">
        <f>IFERROR(E45/B45*100,"-")</f>
        <v>-</v>
      </c>
      <c r="G45" s="97" t="str">
        <f t="shared" si="5"/>
        <v>-</v>
      </c>
      <c r="H45" s="78"/>
    </row>
    <row r="46" spans="1:8" ht="7.5" hidden="1" customHeight="1" x14ac:dyDescent="0.25">
      <c r="A46" s="48"/>
      <c r="B46" s="98"/>
      <c r="C46" s="98"/>
      <c r="D46" s="98"/>
      <c r="E46" s="98"/>
      <c r="F46" s="98"/>
      <c r="G46" s="97" t="str">
        <f t="shared" si="5"/>
        <v>-</v>
      </c>
      <c r="H46" s="78"/>
    </row>
    <row r="47" spans="1:8" ht="26.4" hidden="1" x14ac:dyDescent="0.25">
      <c r="A47" s="50" t="s">
        <v>205</v>
      </c>
      <c r="B47" s="97">
        <f>B48+B51</f>
        <v>0</v>
      </c>
      <c r="C47" s="97">
        <v>0</v>
      </c>
      <c r="D47" s="97">
        <v>0</v>
      </c>
      <c r="E47" s="97">
        <f t="shared" ref="E47" si="15">E48+E51</f>
        <v>0</v>
      </c>
      <c r="F47" s="97" t="str">
        <f t="shared" ref="F47:F53" si="16">IFERROR(E47/B47*100,"-")</f>
        <v>-</v>
      </c>
      <c r="G47" s="97" t="str">
        <f t="shared" si="5"/>
        <v>-</v>
      </c>
      <c r="H47" s="78"/>
    </row>
    <row r="48" spans="1:8" hidden="1" x14ac:dyDescent="0.25">
      <c r="A48" s="47" t="s">
        <v>16</v>
      </c>
      <c r="B48" s="97">
        <f>B49+B50</f>
        <v>0</v>
      </c>
      <c r="C48" s="97"/>
      <c r="D48" s="97"/>
      <c r="E48" s="97">
        <f t="shared" ref="E48" si="17">E49+E50</f>
        <v>0</v>
      </c>
      <c r="F48" s="97" t="str">
        <f t="shared" si="16"/>
        <v>-</v>
      </c>
      <c r="G48" s="97" t="str">
        <f t="shared" si="5"/>
        <v>-</v>
      </c>
      <c r="H48" s="78"/>
    </row>
    <row r="49" spans="1:8" hidden="1" x14ac:dyDescent="0.25">
      <c r="A49" s="48" t="s">
        <v>225</v>
      </c>
      <c r="B49" s="21">
        <v>0</v>
      </c>
      <c r="C49" s="97"/>
      <c r="D49" s="97"/>
      <c r="E49" s="21">
        <v>0</v>
      </c>
      <c r="F49" s="97" t="str">
        <f t="shared" si="16"/>
        <v>-</v>
      </c>
      <c r="G49" s="97" t="str">
        <f t="shared" si="5"/>
        <v>-</v>
      </c>
      <c r="H49" s="78"/>
    </row>
    <row r="50" spans="1:8" hidden="1" x14ac:dyDescent="0.25">
      <c r="A50" s="48" t="s">
        <v>17</v>
      </c>
      <c r="B50" s="21">
        <v>0</v>
      </c>
      <c r="C50" s="98"/>
      <c r="D50" s="98"/>
      <c r="E50" s="98">
        <v>0</v>
      </c>
      <c r="F50" s="98" t="str">
        <f t="shared" si="16"/>
        <v>-</v>
      </c>
      <c r="G50" s="97" t="str">
        <f t="shared" si="5"/>
        <v>-</v>
      </c>
      <c r="H50" s="78"/>
    </row>
    <row r="51" spans="1:8" ht="26.4" hidden="1" x14ac:dyDescent="0.25">
      <c r="A51" s="47" t="s">
        <v>206</v>
      </c>
      <c r="B51" s="97">
        <f>B52+B53</f>
        <v>0</v>
      </c>
      <c r="C51" s="97"/>
      <c r="D51" s="97"/>
      <c r="E51" s="97">
        <f t="shared" ref="E51" si="18">E52+E53</f>
        <v>0</v>
      </c>
      <c r="F51" s="97" t="str">
        <f t="shared" si="16"/>
        <v>-</v>
      </c>
      <c r="G51" s="97" t="str">
        <f t="shared" si="5"/>
        <v>-</v>
      </c>
      <c r="H51" s="78"/>
    </row>
    <row r="52" spans="1:8" hidden="1" x14ac:dyDescent="0.25">
      <c r="A52" s="48" t="s">
        <v>191</v>
      </c>
      <c r="B52" s="98">
        <v>0</v>
      </c>
      <c r="C52" s="98"/>
      <c r="D52" s="98"/>
      <c r="E52" s="21">
        <v>0</v>
      </c>
      <c r="F52" s="98" t="str">
        <f t="shared" si="16"/>
        <v>-</v>
      </c>
      <c r="G52" s="97" t="str">
        <f t="shared" si="5"/>
        <v>-</v>
      </c>
      <c r="H52" s="78"/>
    </row>
    <row r="53" spans="1:8" hidden="1" x14ac:dyDescent="0.25">
      <c r="A53" s="48" t="s">
        <v>207</v>
      </c>
      <c r="B53" s="21">
        <v>0</v>
      </c>
      <c r="C53" s="98"/>
      <c r="D53" s="98"/>
      <c r="E53" s="21">
        <v>0</v>
      </c>
      <c r="F53" s="98" t="str">
        <f t="shared" si="16"/>
        <v>-</v>
      </c>
      <c r="G53" s="97" t="str">
        <f t="shared" si="5"/>
        <v>-</v>
      </c>
      <c r="H53" s="78"/>
    </row>
    <row r="54" spans="1:8" hidden="1" x14ac:dyDescent="0.25">
      <c r="A54" s="48"/>
      <c r="B54" s="98"/>
      <c r="C54" s="98"/>
      <c r="D54" s="98"/>
      <c r="E54" s="98"/>
      <c r="F54" s="98"/>
      <c r="G54" s="97" t="str">
        <f t="shared" si="5"/>
        <v>-</v>
      </c>
      <c r="H54" s="78"/>
    </row>
    <row r="55" spans="1:8" x14ac:dyDescent="0.25">
      <c r="A55" s="50" t="s">
        <v>226</v>
      </c>
      <c r="B55" s="99">
        <f>B56+B61</f>
        <v>290242.38</v>
      </c>
      <c r="C55" s="97">
        <v>516015</v>
      </c>
      <c r="D55" s="97">
        <v>516015</v>
      </c>
      <c r="E55" s="99">
        <f t="shared" ref="E55" si="19">E56+E61</f>
        <v>343778.86</v>
      </c>
      <c r="F55" s="97">
        <f>IFERROR(E55/B55*100,"-")</f>
        <v>118.44543860204013</v>
      </c>
      <c r="G55" s="97">
        <f t="shared" si="5"/>
        <v>66.621873395153244</v>
      </c>
      <c r="H55" s="78"/>
    </row>
    <row r="56" spans="1:8" ht="26.4" x14ac:dyDescent="0.25">
      <c r="A56" s="47" t="s">
        <v>246</v>
      </c>
      <c r="B56" s="97">
        <f>B57+B58+B59</f>
        <v>290242.38</v>
      </c>
      <c r="C56" s="97"/>
      <c r="D56" s="97"/>
      <c r="E56" s="97">
        <f t="shared" ref="E56" si="20">E57+E58+E59</f>
        <v>343778.86</v>
      </c>
      <c r="F56" s="97">
        <f>IFERROR(E56/B56*100,"-")</f>
        <v>118.44543860204013</v>
      </c>
      <c r="G56" s="97" t="str">
        <f t="shared" si="5"/>
        <v>-</v>
      </c>
      <c r="H56" s="78"/>
    </row>
    <row r="57" spans="1:8" x14ac:dyDescent="0.25">
      <c r="A57" s="48" t="s">
        <v>247</v>
      </c>
      <c r="B57" s="98">
        <v>289832.02</v>
      </c>
      <c r="C57" s="97"/>
      <c r="D57" s="97"/>
      <c r="E57" s="98">
        <v>343200.12</v>
      </c>
      <c r="F57" s="98">
        <f>IFERROR(E57/B57*100,"-")</f>
        <v>118.41345894080303</v>
      </c>
      <c r="G57" s="97" t="str">
        <f t="shared" si="5"/>
        <v>-</v>
      </c>
      <c r="H57" s="78"/>
    </row>
    <row r="58" spans="1:8" ht="26.4" x14ac:dyDescent="0.25">
      <c r="A58" s="48" t="s">
        <v>281</v>
      </c>
      <c r="B58" s="21">
        <v>410.36</v>
      </c>
      <c r="C58" s="97"/>
      <c r="D58" s="97"/>
      <c r="E58" s="21">
        <v>578.74</v>
      </c>
      <c r="F58" s="148">
        <f>IFERROR(E58/B58*100,"-")</f>
        <v>141.03226435325081</v>
      </c>
      <c r="G58" s="97" t="str">
        <f t="shared" si="5"/>
        <v>-</v>
      </c>
      <c r="H58" s="78"/>
    </row>
    <row r="59" spans="1:8" ht="26.4" hidden="1" x14ac:dyDescent="0.25">
      <c r="A59" s="48" t="s">
        <v>248</v>
      </c>
      <c r="B59" s="21">
        <v>0</v>
      </c>
      <c r="C59" s="97"/>
      <c r="D59" s="97"/>
      <c r="E59" s="21">
        <v>0</v>
      </c>
      <c r="F59" s="98" t="str">
        <f>IFERROR(E59/B59*100,"-")</f>
        <v>-</v>
      </c>
      <c r="G59" s="97" t="str">
        <f t="shared" ref="G59:G76" si="21">IFERROR(E59/C59*100,"-")</f>
        <v>-</v>
      </c>
      <c r="H59" s="78"/>
    </row>
    <row r="60" spans="1:8" hidden="1" x14ac:dyDescent="0.25">
      <c r="A60" s="48"/>
      <c r="B60" s="97"/>
      <c r="C60" s="97"/>
      <c r="D60" s="97"/>
      <c r="E60" s="97"/>
      <c r="F60" s="98"/>
      <c r="G60" s="97"/>
      <c r="H60" s="78"/>
    </row>
    <row r="61" spans="1:8" hidden="1" x14ac:dyDescent="0.25">
      <c r="A61" s="47" t="s">
        <v>227</v>
      </c>
      <c r="B61" s="97">
        <f>B62</f>
        <v>0</v>
      </c>
      <c r="C61" s="97"/>
      <c r="D61" s="97"/>
      <c r="E61" s="97">
        <f t="shared" ref="E61" si="22">E62</f>
        <v>0</v>
      </c>
      <c r="F61" s="98" t="str">
        <f>IFERROR(E61/B61*100,"-")</f>
        <v>-</v>
      </c>
      <c r="G61" s="97" t="str">
        <f t="shared" si="21"/>
        <v>-</v>
      </c>
      <c r="H61" s="78"/>
    </row>
    <row r="62" spans="1:8" hidden="1" x14ac:dyDescent="0.25">
      <c r="A62" s="48" t="s">
        <v>228</v>
      </c>
      <c r="B62" s="21">
        <v>0</v>
      </c>
      <c r="C62" s="98"/>
      <c r="D62" s="98"/>
      <c r="E62" s="21">
        <v>0</v>
      </c>
      <c r="F62" s="98" t="str">
        <f>IFERROR(E62/B62*100,"-")</f>
        <v>-</v>
      </c>
      <c r="G62" s="97" t="str">
        <f t="shared" si="21"/>
        <v>-</v>
      </c>
      <c r="H62" s="78"/>
    </row>
    <row r="63" spans="1:8" hidden="1" x14ac:dyDescent="0.25">
      <c r="A63" s="48"/>
      <c r="B63" s="98"/>
      <c r="C63" s="98"/>
      <c r="D63" s="98"/>
      <c r="E63" s="98"/>
      <c r="F63" s="98"/>
      <c r="G63" s="97"/>
      <c r="H63" s="78"/>
    </row>
    <row r="64" spans="1:8" hidden="1" x14ac:dyDescent="0.25">
      <c r="A64" s="50" t="s">
        <v>208</v>
      </c>
      <c r="B64" s="97">
        <f>B65</f>
        <v>0</v>
      </c>
      <c r="C64" s="93">
        <v>0</v>
      </c>
      <c r="D64" s="93">
        <v>0</v>
      </c>
      <c r="E64" s="97">
        <f t="shared" ref="E64:E65" si="23">E65</f>
        <v>0</v>
      </c>
      <c r="F64" s="97" t="str">
        <f>IFERROR(E64/B64*100,"-")</f>
        <v>-</v>
      </c>
      <c r="G64" s="97" t="str">
        <f t="shared" si="21"/>
        <v>-</v>
      </c>
      <c r="H64" s="78"/>
    </row>
    <row r="65" spans="1:8" hidden="1" x14ac:dyDescent="0.25">
      <c r="A65" s="47" t="s">
        <v>229</v>
      </c>
      <c r="B65" s="97">
        <f>B66</f>
        <v>0</v>
      </c>
      <c r="C65" s="97"/>
      <c r="D65" s="97"/>
      <c r="E65" s="97">
        <f t="shared" si="23"/>
        <v>0</v>
      </c>
      <c r="F65" s="97" t="str">
        <f>IFERROR(E65/B65*100,"-")</f>
        <v>-</v>
      </c>
      <c r="G65" s="97" t="str">
        <f t="shared" si="21"/>
        <v>-</v>
      </c>
      <c r="H65" s="78"/>
    </row>
    <row r="66" spans="1:8" hidden="1" x14ac:dyDescent="0.25">
      <c r="A66" s="48" t="s">
        <v>230</v>
      </c>
      <c r="B66" s="21">
        <v>0</v>
      </c>
      <c r="C66" s="98"/>
      <c r="D66" s="98"/>
      <c r="E66" s="21">
        <v>0</v>
      </c>
      <c r="F66" s="98" t="str">
        <f>IFERROR(E66/B66*100,"-")</f>
        <v>-</v>
      </c>
      <c r="G66" s="97" t="str">
        <f t="shared" si="21"/>
        <v>-</v>
      </c>
      <c r="H66" s="78"/>
    </row>
    <row r="67" spans="1:8" hidden="1" x14ac:dyDescent="0.25">
      <c r="A67" s="48"/>
      <c r="B67" s="98"/>
      <c r="C67" s="98"/>
      <c r="D67" s="98"/>
      <c r="E67" s="98"/>
      <c r="F67" s="98"/>
      <c r="G67" s="97"/>
      <c r="H67" s="78"/>
    </row>
    <row r="68" spans="1:8" hidden="1" x14ac:dyDescent="0.25">
      <c r="A68" s="48"/>
      <c r="B68" s="98"/>
      <c r="C68" s="98"/>
      <c r="D68" s="98"/>
      <c r="E68" s="98"/>
      <c r="F68" s="98"/>
      <c r="G68" s="97"/>
      <c r="H68" s="78"/>
    </row>
    <row r="69" spans="1:8" x14ac:dyDescent="0.25">
      <c r="A69" s="48"/>
      <c r="B69" s="98"/>
      <c r="C69" s="98"/>
      <c r="D69" s="98"/>
      <c r="E69" s="98"/>
      <c r="F69" s="98"/>
      <c r="G69" s="97"/>
      <c r="H69" s="78"/>
    </row>
    <row r="70" spans="1:8" x14ac:dyDescent="0.25">
      <c r="A70" s="7" t="s">
        <v>18</v>
      </c>
      <c r="B70" s="96">
        <f>B71</f>
        <v>0</v>
      </c>
      <c r="C70" s="96">
        <f t="shared" ref="C70:E72" si="24">C71</f>
        <v>0</v>
      </c>
      <c r="D70" s="96">
        <f t="shared" si="24"/>
        <v>0</v>
      </c>
      <c r="E70" s="96">
        <f t="shared" si="24"/>
        <v>0</v>
      </c>
      <c r="F70" s="96" t="str">
        <f t="shared" ref="F70:F79" si="25">IFERROR(E70/B70*100,"-")</f>
        <v>-</v>
      </c>
      <c r="G70" s="96" t="str">
        <f>IFERROR(E70/D70*100,"-")</f>
        <v>-</v>
      </c>
      <c r="H70" s="78"/>
    </row>
    <row r="71" spans="1:8" hidden="1" x14ac:dyDescent="0.25">
      <c r="A71" s="50" t="s">
        <v>199</v>
      </c>
      <c r="B71" s="97">
        <f>B72</f>
        <v>0</v>
      </c>
      <c r="C71" s="97">
        <v>0</v>
      </c>
      <c r="D71" s="97">
        <v>0</v>
      </c>
      <c r="E71" s="97">
        <f t="shared" si="24"/>
        <v>0</v>
      </c>
      <c r="F71" s="97" t="str">
        <f t="shared" si="25"/>
        <v>-</v>
      </c>
      <c r="G71" s="97" t="str">
        <f t="shared" si="21"/>
        <v>-</v>
      </c>
      <c r="H71" s="78"/>
    </row>
    <row r="72" spans="1:8" hidden="1" x14ac:dyDescent="0.25">
      <c r="A72" s="47" t="s">
        <v>231</v>
      </c>
      <c r="B72" s="97">
        <f>B73</f>
        <v>0</v>
      </c>
      <c r="C72" s="97"/>
      <c r="D72" s="97"/>
      <c r="E72" s="97">
        <f t="shared" si="24"/>
        <v>0</v>
      </c>
      <c r="F72" s="97" t="str">
        <f t="shared" si="25"/>
        <v>-</v>
      </c>
      <c r="G72" s="97" t="str">
        <f t="shared" si="21"/>
        <v>-</v>
      </c>
      <c r="H72" s="78"/>
    </row>
    <row r="73" spans="1:8" hidden="1" x14ac:dyDescent="0.25">
      <c r="A73" s="48" t="s">
        <v>232</v>
      </c>
      <c r="B73" s="21">
        <v>0</v>
      </c>
      <c r="C73" s="97"/>
      <c r="D73" s="97"/>
      <c r="E73" s="21">
        <v>0</v>
      </c>
      <c r="F73" s="97" t="str">
        <f t="shared" si="25"/>
        <v>-</v>
      </c>
      <c r="G73" s="97" t="str">
        <f t="shared" si="21"/>
        <v>-</v>
      </c>
      <c r="H73" s="78"/>
    </row>
    <row r="74" spans="1:8" hidden="1" x14ac:dyDescent="0.25">
      <c r="A74" s="47" t="s">
        <v>200</v>
      </c>
      <c r="B74" s="97">
        <f>SUM(B75:B77)</f>
        <v>0</v>
      </c>
      <c r="C74" s="97"/>
      <c r="D74" s="97"/>
      <c r="E74" s="97">
        <f t="shared" ref="E74" si="26">SUM(E75:E77)</f>
        <v>0</v>
      </c>
      <c r="F74" s="97" t="str">
        <f t="shared" si="25"/>
        <v>-</v>
      </c>
      <c r="G74" s="97" t="str">
        <f t="shared" si="21"/>
        <v>-</v>
      </c>
      <c r="H74" s="78"/>
    </row>
    <row r="75" spans="1:8" hidden="1" x14ac:dyDescent="0.25">
      <c r="A75" s="48" t="s">
        <v>201</v>
      </c>
      <c r="B75" s="21">
        <v>0</v>
      </c>
      <c r="C75" s="98"/>
      <c r="D75" s="98"/>
      <c r="E75" s="21">
        <v>0</v>
      </c>
      <c r="F75" s="98" t="str">
        <f t="shared" si="25"/>
        <v>-</v>
      </c>
      <c r="G75" s="97" t="str">
        <f t="shared" si="21"/>
        <v>-</v>
      </c>
      <c r="H75" s="78"/>
    </row>
    <row r="76" spans="1:8" hidden="1" x14ac:dyDescent="0.25">
      <c r="A76" s="48" t="s">
        <v>202</v>
      </c>
      <c r="B76" s="21">
        <v>0</v>
      </c>
      <c r="C76" s="98"/>
      <c r="D76" s="98"/>
      <c r="E76" s="21">
        <v>0</v>
      </c>
      <c r="F76" s="98" t="str">
        <f t="shared" si="25"/>
        <v>-</v>
      </c>
      <c r="G76" s="97" t="str">
        <f t="shared" si="21"/>
        <v>-</v>
      </c>
      <c r="H76" s="78"/>
    </row>
    <row r="77" spans="1:8" hidden="1" x14ac:dyDescent="0.25">
      <c r="A77" s="48" t="s">
        <v>233</v>
      </c>
      <c r="B77" s="21">
        <v>0</v>
      </c>
      <c r="C77" s="98"/>
      <c r="D77" s="98"/>
      <c r="E77" s="21">
        <v>0</v>
      </c>
      <c r="F77" s="98" t="str">
        <f t="shared" si="25"/>
        <v>-</v>
      </c>
      <c r="G77" s="97" t="str">
        <f t="shared" ref="G77:G79" si="27">IFERROR(E77/C77*100,"-")</f>
        <v>-</v>
      </c>
      <c r="H77" s="78"/>
    </row>
    <row r="78" spans="1:8" hidden="1" x14ac:dyDescent="0.25">
      <c r="A78" s="47" t="s">
        <v>234</v>
      </c>
      <c r="B78" s="97">
        <f>B79</f>
        <v>0</v>
      </c>
      <c r="C78" s="97"/>
      <c r="D78" s="97"/>
      <c r="E78" s="97">
        <f t="shared" ref="E78" si="28">E79</f>
        <v>0</v>
      </c>
      <c r="F78" s="98" t="str">
        <f t="shared" si="25"/>
        <v>-</v>
      </c>
      <c r="G78" s="97" t="str">
        <f t="shared" si="27"/>
        <v>-</v>
      </c>
      <c r="H78" s="78"/>
    </row>
    <row r="79" spans="1:8" hidden="1" x14ac:dyDescent="0.25">
      <c r="A79" s="48" t="s">
        <v>235</v>
      </c>
      <c r="B79" s="21">
        <v>0</v>
      </c>
      <c r="C79" s="98"/>
      <c r="D79" s="98"/>
      <c r="E79" s="21">
        <v>0</v>
      </c>
      <c r="F79" s="98" t="str">
        <f t="shared" si="25"/>
        <v>-</v>
      </c>
      <c r="G79" s="97" t="str">
        <f t="shared" si="27"/>
        <v>-</v>
      </c>
      <c r="H79" s="78"/>
    </row>
    <row r="80" spans="1:8" hidden="1" x14ac:dyDescent="0.25">
      <c r="A80" s="48"/>
      <c r="B80" s="98"/>
      <c r="C80" s="98"/>
      <c r="D80" s="98"/>
      <c r="E80" s="98"/>
      <c r="F80" s="98"/>
      <c r="G80" s="97"/>
      <c r="H80" s="78"/>
    </row>
    <row r="81" spans="1:8" x14ac:dyDescent="0.25">
      <c r="A81" s="48"/>
      <c r="B81" s="98"/>
      <c r="C81" s="98"/>
      <c r="D81" s="98"/>
      <c r="E81" s="98"/>
      <c r="F81" s="98"/>
      <c r="G81" s="98"/>
      <c r="H81" s="78"/>
    </row>
    <row r="82" spans="1:8" x14ac:dyDescent="0.25">
      <c r="A82" s="56" t="s">
        <v>19</v>
      </c>
      <c r="B82" s="100">
        <f>B12+B70</f>
        <v>624535.73</v>
      </c>
      <c r="C82" s="100">
        <f t="shared" ref="C82:E82" si="29">C12+C70</f>
        <v>855885</v>
      </c>
      <c r="D82" s="100">
        <f t="shared" ref="D82" si="30">D12+D70</f>
        <v>855885</v>
      </c>
      <c r="E82" s="100">
        <f t="shared" si="29"/>
        <v>515062.68999999994</v>
      </c>
      <c r="F82" s="100">
        <f>IFERROR(E82/B82*100,"-")</f>
        <v>82.471292715310298</v>
      </c>
      <c r="G82" s="100">
        <f>IFERROR(E82/D82*100,"-")</f>
        <v>60.178959790158714</v>
      </c>
      <c r="H82" s="78"/>
    </row>
    <row r="83" spans="1:8" hidden="1" x14ac:dyDescent="0.25">
      <c r="A83" s="50"/>
      <c r="B83" s="101"/>
      <c r="C83" s="101"/>
      <c r="D83" s="101"/>
      <c r="E83" s="101"/>
      <c r="F83" s="101"/>
      <c r="G83" s="137"/>
      <c r="H83" s="78"/>
    </row>
    <row r="84" spans="1:8" x14ac:dyDescent="0.25">
      <c r="A84" s="50"/>
      <c r="B84" s="101"/>
      <c r="C84" s="101"/>
      <c r="D84" s="101"/>
      <c r="E84" s="101"/>
      <c r="F84" s="101"/>
      <c r="G84" s="137"/>
      <c r="H84" s="78"/>
    </row>
    <row r="85" spans="1:8" hidden="1" x14ac:dyDescent="0.25">
      <c r="A85" s="50"/>
      <c r="B85" s="101"/>
      <c r="C85" s="101"/>
      <c r="D85" s="101"/>
      <c r="E85" s="101"/>
      <c r="F85" s="101"/>
      <c r="G85" s="137"/>
      <c r="H85" s="78"/>
    </row>
    <row r="86" spans="1:8" hidden="1" x14ac:dyDescent="0.25">
      <c r="A86" s="50"/>
      <c r="B86" s="101"/>
      <c r="C86" s="101"/>
      <c r="D86" s="101"/>
      <c r="E86" s="101"/>
      <c r="F86" s="101"/>
      <c r="G86" s="137"/>
      <c r="H86" s="78"/>
    </row>
    <row r="87" spans="1:8" hidden="1" x14ac:dyDescent="0.25">
      <c r="A87" s="50"/>
      <c r="B87" s="101"/>
      <c r="C87" s="101"/>
      <c r="D87" s="101"/>
      <c r="E87" s="101"/>
      <c r="F87" s="101"/>
      <c r="G87" s="137"/>
      <c r="H87" s="78"/>
    </row>
    <row r="88" spans="1:8" hidden="1" x14ac:dyDescent="0.25">
      <c r="A88" s="50"/>
      <c r="B88" s="101"/>
      <c r="C88" s="101"/>
      <c r="D88" s="101"/>
      <c r="E88" s="101"/>
      <c r="F88" s="101"/>
      <c r="G88" s="137"/>
      <c r="H88" s="78"/>
    </row>
    <row r="89" spans="1:8" hidden="1" x14ac:dyDescent="0.25">
      <c r="A89" s="50"/>
      <c r="B89" s="101"/>
      <c r="C89" s="101"/>
      <c r="D89" s="101"/>
      <c r="E89" s="101"/>
      <c r="F89" s="101"/>
      <c r="G89" s="137"/>
      <c r="H89" s="78"/>
    </row>
    <row r="90" spans="1:8" hidden="1" x14ac:dyDescent="0.25">
      <c r="A90" s="50"/>
      <c r="B90" s="101"/>
      <c r="C90" s="101"/>
      <c r="D90" s="101"/>
      <c r="E90" s="101"/>
      <c r="F90" s="101"/>
      <c r="G90" s="137"/>
      <c r="H90" s="78"/>
    </row>
    <row r="91" spans="1:8" hidden="1" x14ac:dyDescent="0.25">
      <c r="A91" s="50"/>
      <c r="B91" s="101"/>
      <c r="C91" s="101"/>
      <c r="D91" s="101"/>
      <c r="E91" s="101"/>
      <c r="F91" s="101"/>
      <c r="G91" s="137"/>
      <c r="H91" s="78"/>
    </row>
    <row r="92" spans="1:8" hidden="1" x14ac:dyDescent="0.25">
      <c r="A92" s="50"/>
      <c r="B92" s="101"/>
      <c r="C92" s="101"/>
      <c r="D92" s="101"/>
      <c r="E92" s="101"/>
      <c r="F92" s="101"/>
      <c r="G92" s="137"/>
      <c r="H92" s="78"/>
    </row>
    <row r="93" spans="1:8" hidden="1" x14ac:dyDescent="0.25">
      <c r="A93" s="50"/>
      <c r="B93" s="101"/>
      <c r="C93" s="101"/>
      <c r="D93" s="101"/>
      <c r="E93" s="101"/>
      <c r="F93" s="101"/>
      <c r="G93" s="137"/>
      <c r="H93" s="78"/>
    </row>
    <row r="94" spans="1:8" hidden="1" x14ac:dyDescent="0.25">
      <c r="A94" s="50"/>
      <c r="B94" s="101"/>
      <c r="C94" s="101"/>
      <c r="D94" s="101"/>
      <c r="E94" s="101"/>
      <c r="F94" s="101"/>
      <c r="G94" s="137"/>
      <c r="H94" s="78"/>
    </row>
    <row r="95" spans="1:8" hidden="1" x14ac:dyDescent="0.25">
      <c r="A95" s="50"/>
      <c r="B95" s="101"/>
      <c r="C95" s="101"/>
      <c r="D95" s="101"/>
      <c r="E95" s="101"/>
      <c r="F95" s="101"/>
      <c r="G95" s="137"/>
      <c r="H95" s="78"/>
    </row>
    <row r="96" spans="1:8" hidden="1" x14ac:dyDescent="0.25">
      <c r="A96" s="50"/>
      <c r="B96" s="101"/>
      <c r="C96" s="101"/>
      <c r="D96" s="101"/>
      <c r="E96" s="101"/>
      <c r="F96" s="101"/>
      <c r="G96" s="137"/>
      <c r="H96" s="78"/>
    </row>
    <row r="97" spans="1:8" x14ac:dyDescent="0.25">
      <c r="A97" s="7" t="s">
        <v>20</v>
      </c>
      <c r="B97" s="96">
        <f>B98+B111+B145+B155+B159+B164</f>
        <v>371608.97</v>
      </c>
      <c r="C97" s="96">
        <f>C98+C111+C145+C155+C159+C164</f>
        <v>947275</v>
      </c>
      <c r="D97" s="96">
        <f>D98+D111+D145+D155+D159+D164</f>
        <v>947275</v>
      </c>
      <c r="E97" s="96">
        <f>E98+E111+E145+E155+E159+E164</f>
        <v>422210.80000000005</v>
      </c>
      <c r="F97" s="96">
        <f t="shared" ref="F97:F109" si="31">IFERROR(E97/B97*100,"-")</f>
        <v>113.61695601696591</v>
      </c>
      <c r="G97" s="96">
        <f>IFERROR(E97/D97*100,"-")</f>
        <v>44.571090760338869</v>
      </c>
      <c r="H97" s="78"/>
    </row>
    <row r="98" spans="1:8" s="5" customFormat="1" x14ac:dyDescent="0.25">
      <c r="A98" s="50" t="s">
        <v>21</v>
      </c>
      <c r="B98" s="97">
        <f>B99+B104+B106</f>
        <v>310730.68</v>
      </c>
      <c r="C98" s="97">
        <v>753798</v>
      </c>
      <c r="D98" s="97">
        <v>753798</v>
      </c>
      <c r="E98" s="97">
        <f t="shared" ref="E98" si="32">E99+E104+E106</f>
        <v>374845.96</v>
      </c>
      <c r="F98" s="97">
        <f t="shared" si="31"/>
        <v>120.63371405745966</v>
      </c>
      <c r="G98" s="97">
        <f t="shared" ref="G98:G152" si="33">IFERROR(E98/D98*100,"-")</f>
        <v>49.727640561529753</v>
      </c>
      <c r="H98" s="78"/>
    </row>
    <row r="99" spans="1:8" s="5" customFormat="1" x14ac:dyDescent="0.25">
      <c r="A99" s="47" t="s">
        <v>22</v>
      </c>
      <c r="B99" s="97">
        <f>SUM(B100:B103)</f>
        <v>258998.39999999999</v>
      </c>
      <c r="C99" s="97"/>
      <c r="D99" s="97"/>
      <c r="E99" s="97">
        <f t="shared" ref="E99" si="34">SUM(E100:E103)</f>
        <v>302143.51</v>
      </c>
      <c r="F99" s="97">
        <f t="shared" si="31"/>
        <v>116.65844653866588</v>
      </c>
      <c r="G99" s="97" t="str">
        <f t="shared" si="33"/>
        <v>-</v>
      </c>
      <c r="H99" s="78"/>
    </row>
    <row r="100" spans="1:8" s="5" customFormat="1" x14ac:dyDescent="0.25">
      <c r="A100" s="48" t="s">
        <v>23</v>
      </c>
      <c r="B100" s="98">
        <v>258998.39999999999</v>
      </c>
      <c r="C100" s="98"/>
      <c r="D100" s="98"/>
      <c r="E100" s="98">
        <v>302143.51</v>
      </c>
      <c r="F100" s="98">
        <f t="shared" si="31"/>
        <v>116.65844653866588</v>
      </c>
      <c r="G100" s="97" t="str">
        <f t="shared" si="33"/>
        <v>-</v>
      </c>
      <c r="H100" s="78"/>
    </row>
    <row r="101" spans="1:8" s="5" customFormat="1" hidden="1" x14ac:dyDescent="0.25">
      <c r="A101" s="48" t="s">
        <v>236</v>
      </c>
      <c r="B101" s="21">
        <v>0</v>
      </c>
      <c r="C101" s="98"/>
      <c r="D101" s="98"/>
      <c r="E101" s="21">
        <v>0</v>
      </c>
      <c r="F101" s="98" t="str">
        <f t="shared" si="31"/>
        <v>-</v>
      </c>
      <c r="G101" s="97" t="str">
        <f t="shared" si="33"/>
        <v>-</v>
      </c>
      <c r="H101" s="78"/>
    </row>
    <row r="102" spans="1:8" hidden="1" x14ac:dyDescent="0.25">
      <c r="A102" s="48" t="s">
        <v>142</v>
      </c>
      <c r="B102" s="98">
        <v>0</v>
      </c>
      <c r="C102" s="98"/>
      <c r="D102" s="98"/>
      <c r="E102" s="98">
        <v>0</v>
      </c>
      <c r="F102" s="98" t="str">
        <f t="shared" si="31"/>
        <v>-</v>
      </c>
      <c r="G102" s="97" t="str">
        <f t="shared" si="33"/>
        <v>-</v>
      </c>
      <c r="H102" s="78"/>
    </row>
    <row r="103" spans="1:8" hidden="1" x14ac:dyDescent="0.25">
      <c r="A103" s="48" t="s">
        <v>237</v>
      </c>
      <c r="B103" s="98">
        <v>0</v>
      </c>
      <c r="C103" s="98"/>
      <c r="D103" s="98"/>
      <c r="E103" s="98">
        <v>0</v>
      </c>
      <c r="F103" s="98" t="str">
        <f t="shared" si="31"/>
        <v>-</v>
      </c>
      <c r="G103" s="97" t="str">
        <f t="shared" si="33"/>
        <v>-</v>
      </c>
      <c r="H103" s="78"/>
    </row>
    <row r="104" spans="1:8" x14ac:dyDescent="0.25">
      <c r="A104" s="47" t="s">
        <v>24</v>
      </c>
      <c r="B104" s="97">
        <f>B105</f>
        <v>13035.96</v>
      </c>
      <c r="C104" s="97"/>
      <c r="D104" s="97"/>
      <c r="E104" s="97">
        <f t="shared" ref="E104" si="35">E105</f>
        <v>25001.06</v>
      </c>
      <c r="F104" s="97">
        <f t="shared" si="31"/>
        <v>191.7853384023885</v>
      </c>
      <c r="G104" s="97" t="str">
        <f t="shared" si="33"/>
        <v>-</v>
      </c>
      <c r="H104" s="78"/>
    </row>
    <row r="105" spans="1:8" x14ac:dyDescent="0.25">
      <c r="A105" s="48" t="s">
        <v>25</v>
      </c>
      <c r="B105" s="98">
        <v>13035.96</v>
      </c>
      <c r="C105" s="98"/>
      <c r="D105" s="98"/>
      <c r="E105" s="98">
        <v>25001.06</v>
      </c>
      <c r="F105" s="98">
        <f t="shared" si="31"/>
        <v>191.7853384023885</v>
      </c>
      <c r="G105" s="97" t="str">
        <f t="shared" si="33"/>
        <v>-</v>
      </c>
      <c r="H105" s="78"/>
    </row>
    <row r="106" spans="1:8" x14ac:dyDescent="0.25">
      <c r="A106" s="47" t="s">
        <v>26</v>
      </c>
      <c r="B106" s="97">
        <f>SUM(B107:B109)</f>
        <v>38696.32</v>
      </c>
      <c r="C106" s="97"/>
      <c r="D106" s="97"/>
      <c r="E106" s="97">
        <f t="shared" ref="E106" si="36">SUM(E107:E109)</f>
        <v>47701.39</v>
      </c>
      <c r="F106" s="97">
        <f t="shared" si="31"/>
        <v>123.2711275904272</v>
      </c>
      <c r="G106" s="97" t="str">
        <f t="shared" si="33"/>
        <v>-</v>
      </c>
      <c r="H106" s="78"/>
    </row>
    <row r="107" spans="1:8" hidden="1" x14ac:dyDescent="0.25">
      <c r="A107" s="48" t="s">
        <v>143</v>
      </c>
      <c r="B107" s="21">
        <v>0</v>
      </c>
      <c r="C107" s="98"/>
      <c r="D107" s="98"/>
      <c r="E107" s="21">
        <v>0</v>
      </c>
      <c r="F107" s="98" t="str">
        <f t="shared" si="31"/>
        <v>-</v>
      </c>
      <c r="G107" s="97" t="str">
        <f t="shared" si="33"/>
        <v>-</v>
      </c>
      <c r="H107" s="78"/>
    </row>
    <row r="108" spans="1:8" x14ac:dyDescent="0.25">
      <c r="A108" s="48" t="s">
        <v>27</v>
      </c>
      <c r="B108" s="98">
        <v>38696.32</v>
      </c>
      <c r="C108" s="98"/>
      <c r="D108" s="98"/>
      <c r="E108" s="98">
        <v>47701.39</v>
      </c>
      <c r="F108" s="98">
        <f t="shared" si="31"/>
        <v>123.2711275904272</v>
      </c>
      <c r="G108" s="97" t="str">
        <f t="shared" si="33"/>
        <v>-</v>
      </c>
      <c r="H108" s="78"/>
    </row>
    <row r="109" spans="1:8" hidden="1" x14ac:dyDescent="0.25">
      <c r="A109" s="48" t="s">
        <v>209</v>
      </c>
      <c r="B109" s="98">
        <v>0</v>
      </c>
      <c r="C109" s="98"/>
      <c r="D109" s="98"/>
      <c r="E109" s="98">
        <v>0</v>
      </c>
      <c r="F109" s="98" t="str">
        <f t="shared" si="31"/>
        <v>-</v>
      </c>
      <c r="G109" s="97" t="str">
        <f t="shared" si="33"/>
        <v>-</v>
      </c>
      <c r="H109" s="78"/>
    </row>
    <row r="110" spans="1:8" ht="5.25" customHeight="1" x14ac:dyDescent="0.25">
      <c r="A110" s="48"/>
      <c r="B110" s="98"/>
      <c r="C110" s="98"/>
      <c r="D110" s="98"/>
      <c r="E110" s="98"/>
      <c r="F110" s="98"/>
      <c r="G110" s="97" t="str">
        <f t="shared" si="33"/>
        <v>-</v>
      </c>
      <c r="H110" s="78"/>
    </row>
    <row r="111" spans="1:8" x14ac:dyDescent="0.25">
      <c r="A111" s="50" t="s">
        <v>28</v>
      </c>
      <c r="B111" s="97">
        <f>B112+B117+B124+B134+B136</f>
        <v>60042.610000000008</v>
      </c>
      <c r="C111" s="97">
        <v>191807</v>
      </c>
      <c r="D111" s="97">
        <v>191807</v>
      </c>
      <c r="E111" s="97">
        <f>E112+E117+E124+E134+E136</f>
        <v>46961.700000000004</v>
      </c>
      <c r="F111" s="97">
        <f t="shared" ref="F111:F143" si="37">IFERROR(E111/B111*100,"-")</f>
        <v>78.213955056250882</v>
      </c>
      <c r="G111" s="97">
        <f>IFERROR(E111/D111*100,"-")</f>
        <v>24.48383010004849</v>
      </c>
      <c r="H111" s="78"/>
    </row>
    <row r="112" spans="1:8" x14ac:dyDescent="0.25">
      <c r="A112" s="47" t="s">
        <v>29</v>
      </c>
      <c r="B112" s="97">
        <f>SUM(B113:B116)</f>
        <v>28005.050000000003</v>
      </c>
      <c r="C112" s="97"/>
      <c r="D112" s="97"/>
      <c r="E112" s="97">
        <f t="shared" ref="E112" si="38">SUM(E113:E116)</f>
        <v>22659.16</v>
      </c>
      <c r="F112" s="97">
        <f t="shared" si="37"/>
        <v>80.910978555653344</v>
      </c>
      <c r="G112" s="97" t="str">
        <f t="shared" si="33"/>
        <v>-</v>
      </c>
      <c r="H112" s="78"/>
    </row>
    <row r="113" spans="1:8" x14ac:dyDescent="0.25">
      <c r="A113" s="48" t="s">
        <v>30</v>
      </c>
      <c r="B113" s="98">
        <v>2944.9</v>
      </c>
      <c r="C113" s="98"/>
      <c r="D113" s="98"/>
      <c r="E113" s="98">
        <v>3214.43</v>
      </c>
      <c r="F113" s="98">
        <f t="shared" si="37"/>
        <v>109.15243301979693</v>
      </c>
      <c r="G113" s="97" t="str">
        <f t="shared" si="33"/>
        <v>-</v>
      </c>
      <c r="H113" s="78"/>
    </row>
    <row r="114" spans="1:8" x14ac:dyDescent="0.25">
      <c r="A114" s="48" t="s">
        <v>31</v>
      </c>
      <c r="B114" s="98">
        <v>20063.150000000001</v>
      </c>
      <c r="C114" s="98"/>
      <c r="D114" s="98"/>
      <c r="E114" s="98">
        <v>16746.48</v>
      </c>
      <c r="F114" s="98">
        <f t="shared" si="37"/>
        <v>83.468847115233643</v>
      </c>
      <c r="G114" s="97" t="str">
        <f t="shared" si="33"/>
        <v>-</v>
      </c>
      <c r="H114" s="78"/>
    </row>
    <row r="115" spans="1:8" x14ac:dyDescent="0.25">
      <c r="A115" s="48" t="s">
        <v>32</v>
      </c>
      <c r="B115" s="98">
        <v>3967</v>
      </c>
      <c r="C115" s="98"/>
      <c r="D115" s="98"/>
      <c r="E115" s="98">
        <v>1902.75</v>
      </c>
      <c r="F115" s="98">
        <f t="shared" si="37"/>
        <v>47.964456768338792</v>
      </c>
      <c r="G115" s="97" t="str">
        <f t="shared" si="33"/>
        <v>-</v>
      </c>
      <c r="H115" s="78"/>
    </row>
    <row r="116" spans="1:8" x14ac:dyDescent="0.25">
      <c r="A116" s="48" t="s">
        <v>33</v>
      </c>
      <c r="B116" s="98">
        <v>1030</v>
      </c>
      <c r="C116" s="98"/>
      <c r="D116" s="98"/>
      <c r="E116" s="98">
        <v>795.5</v>
      </c>
      <c r="F116" s="98">
        <f t="shared" si="37"/>
        <v>77.233009708737868</v>
      </c>
      <c r="G116" s="97" t="str">
        <f t="shared" si="33"/>
        <v>-</v>
      </c>
      <c r="H116" s="78"/>
    </row>
    <row r="117" spans="1:8" x14ac:dyDescent="0.25">
      <c r="A117" s="47" t="s">
        <v>34</v>
      </c>
      <c r="B117" s="97">
        <f>SUM(B118:B123)</f>
        <v>4783.91</v>
      </c>
      <c r="C117" s="97"/>
      <c r="D117" s="97"/>
      <c r="E117" s="97">
        <f>SUM(E118:E123)</f>
        <v>1627.64</v>
      </c>
      <c r="F117" s="97">
        <f t="shared" si="37"/>
        <v>34.023215319686201</v>
      </c>
      <c r="G117" s="97" t="str">
        <f t="shared" si="33"/>
        <v>-</v>
      </c>
      <c r="H117" s="78"/>
    </row>
    <row r="118" spans="1:8" x14ac:dyDescent="0.25">
      <c r="A118" s="48" t="s">
        <v>35</v>
      </c>
      <c r="B118" s="98">
        <v>1861.93</v>
      </c>
      <c r="C118" s="98"/>
      <c r="D118" s="98"/>
      <c r="E118" s="98">
        <v>1238.72</v>
      </c>
      <c r="F118" s="98">
        <f t="shared" si="37"/>
        <v>66.528816872814772</v>
      </c>
      <c r="G118" s="97" t="str">
        <f t="shared" si="33"/>
        <v>-</v>
      </c>
      <c r="H118" s="78"/>
    </row>
    <row r="119" spans="1:8" hidden="1" x14ac:dyDescent="0.25">
      <c r="A119" s="48" t="s">
        <v>36</v>
      </c>
      <c r="B119" s="98">
        <v>0</v>
      </c>
      <c r="C119" s="98"/>
      <c r="D119" s="98"/>
      <c r="E119" s="98">
        <v>0</v>
      </c>
      <c r="F119" s="98" t="str">
        <f t="shared" si="37"/>
        <v>-</v>
      </c>
      <c r="G119" s="97" t="str">
        <f t="shared" si="33"/>
        <v>-</v>
      </c>
      <c r="H119" s="78"/>
    </row>
    <row r="120" spans="1:8" x14ac:dyDescent="0.25">
      <c r="A120" s="48" t="s">
        <v>37</v>
      </c>
      <c r="B120" s="98">
        <v>700.33</v>
      </c>
      <c r="C120" s="98"/>
      <c r="D120" s="98"/>
      <c r="E120" s="98">
        <v>365.03</v>
      </c>
      <c r="F120" s="98">
        <f t="shared" si="37"/>
        <v>52.122570788057054</v>
      </c>
      <c r="G120" s="97" t="str">
        <f t="shared" si="33"/>
        <v>-</v>
      </c>
      <c r="H120" s="78"/>
    </row>
    <row r="121" spans="1:8" hidden="1" x14ac:dyDescent="0.25">
      <c r="A121" s="144" t="s">
        <v>38</v>
      </c>
      <c r="B121" s="143">
        <v>0</v>
      </c>
      <c r="C121" s="143"/>
      <c r="D121" s="143"/>
      <c r="E121" s="143">
        <v>0</v>
      </c>
      <c r="F121" s="143" t="str">
        <f t="shared" si="37"/>
        <v>-</v>
      </c>
      <c r="G121" s="142" t="str">
        <f t="shared" si="33"/>
        <v>-</v>
      </c>
      <c r="H121" s="78"/>
    </row>
    <row r="122" spans="1:8" x14ac:dyDescent="0.25">
      <c r="A122" s="48" t="s">
        <v>39</v>
      </c>
      <c r="B122" s="98">
        <v>2221.65</v>
      </c>
      <c r="C122" s="98"/>
      <c r="D122" s="98"/>
      <c r="E122" s="98">
        <v>23.89</v>
      </c>
      <c r="F122" s="98">
        <f t="shared" si="37"/>
        <v>1.075326896675894</v>
      </c>
      <c r="G122" s="97" t="str">
        <f t="shared" si="33"/>
        <v>-</v>
      </c>
      <c r="H122" s="78"/>
    </row>
    <row r="123" spans="1:8" hidden="1" x14ac:dyDescent="0.25">
      <c r="A123" s="48" t="s">
        <v>40</v>
      </c>
      <c r="B123" s="98">
        <v>0</v>
      </c>
      <c r="C123" s="98"/>
      <c r="D123" s="98"/>
      <c r="E123" s="98">
        <v>0</v>
      </c>
      <c r="F123" s="98" t="str">
        <f t="shared" si="37"/>
        <v>-</v>
      </c>
      <c r="G123" s="97" t="str">
        <f t="shared" si="33"/>
        <v>-</v>
      </c>
      <c r="H123" s="78"/>
    </row>
    <row r="124" spans="1:8" x14ac:dyDescent="0.25">
      <c r="A124" s="47" t="s">
        <v>41</v>
      </c>
      <c r="B124" s="97">
        <f>SUM(B125:B133)</f>
        <v>22227.89</v>
      </c>
      <c r="C124" s="97"/>
      <c r="D124" s="97"/>
      <c r="E124" s="97">
        <f t="shared" ref="E124" si="39">SUM(E125:E133)</f>
        <v>17019.920000000002</v>
      </c>
      <c r="F124" s="97">
        <f t="shared" si="37"/>
        <v>76.570110793242193</v>
      </c>
      <c r="G124" s="97" t="str">
        <f t="shared" si="33"/>
        <v>-</v>
      </c>
      <c r="H124" s="78"/>
    </row>
    <row r="125" spans="1:8" x14ac:dyDescent="0.25">
      <c r="A125" s="48" t="s">
        <v>42</v>
      </c>
      <c r="B125" s="98">
        <v>2545.2199999999998</v>
      </c>
      <c r="C125" s="98"/>
      <c r="D125" s="98"/>
      <c r="E125" s="98">
        <v>3158.36</v>
      </c>
      <c r="F125" s="98">
        <f t="shared" si="37"/>
        <v>124.08986256590788</v>
      </c>
      <c r="G125" s="97" t="str">
        <f t="shared" si="33"/>
        <v>-</v>
      </c>
      <c r="H125" s="78"/>
    </row>
    <row r="126" spans="1:8" x14ac:dyDescent="0.25">
      <c r="A126" s="48" t="s">
        <v>43</v>
      </c>
      <c r="B126" s="98">
        <v>912.85</v>
      </c>
      <c r="C126" s="98"/>
      <c r="D126" s="98"/>
      <c r="E126" s="98">
        <v>1033.1600000000001</v>
      </c>
      <c r="F126" s="98">
        <f t="shared" si="37"/>
        <v>113.1796023443063</v>
      </c>
      <c r="G126" s="97" t="str">
        <f t="shared" si="33"/>
        <v>-</v>
      </c>
      <c r="H126" s="78"/>
    </row>
    <row r="127" spans="1:8" x14ac:dyDescent="0.25">
      <c r="A127" s="48" t="s">
        <v>44</v>
      </c>
      <c r="B127" s="98">
        <v>8749</v>
      </c>
      <c r="C127" s="98"/>
      <c r="D127" s="98"/>
      <c r="E127" s="98">
        <v>1875</v>
      </c>
      <c r="F127" s="98">
        <f t="shared" si="37"/>
        <v>21.431020688078636</v>
      </c>
      <c r="G127" s="97" t="str">
        <f t="shared" si="33"/>
        <v>-</v>
      </c>
      <c r="H127" s="78"/>
    </row>
    <row r="128" spans="1:8" hidden="1" x14ac:dyDescent="0.25">
      <c r="A128" s="144" t="s">
        <v>45</v>
      </c>
      <c r="B128" s="143">
        <v>0</v>
      </c>
      <c r="C128" s="143"/>
      <c r="D128" s="143"/>
      <c r="E128" s="143">
        <v>0</v>
      </c>
      <c r="F128" s="143" t="str">
        <f t="shared" si="37"/>
        <v>-</v>
      </c>
      <c r="G128" s="142" t="str">
        <f t="shared" si="33"/>
        <v>-</v>
      </c>
      <c r="H128" s="78"/>
    </row>
    <row r="129" spans="1:8" x14ac:dyDescent="0.25">
      <c r="A129" s="48" t="s">
        <v>46</v>
      </c>
      <c r="B129" s="98">
        <v>4419.7</v>
      </c>
      <c r="C129" s="98"/>
      <c r="D129" s="98"/>
      <c r="E129" s="98">
        <v>4419.7</v>
      </c>
      <c r="F129" s="98">
        <f t="shared" si="37"/>
        <v>100</v>
      </c>
      <c r="G129" s="97" t="str">
        <f t="shared" si="33"/>
        <v>-</v>
      </c>
      <c r="H129" s="78"/>
    </row>
    <row r="130" spans="1:8" hidden="1" x14ac:dyDescent="0.25">
      <c r="A130" s="144" t="s">
        <v>47</v>
      </c>
      <c r="B130" s="143">
        <v>0</v>
      </c>
      <c r="C130" s="143"/>
      <c r="D130" s="143"/>
      <c r="E130" s="143">
        <v>0</v>
      </c>
      <c r="F130" s="143" t="str">
        <f t="shared" si="37"/>
        <v>-</v>
      </c>
      <c r="G130" s="142" t="str">
        <f t="shared" si="33"/>
        <v>-</v>
      </c>
      <c r="H130" s="78"/>
    </row>
    <row r="131" spans="1:8" x14ac:dyDescent="0.25">
      <c r="A131" s="48" t="s">
        <v>48</v>
      </c>
      <c r="B131" s="98">
        <v>5433.46</v>
      </c>
      <c r="C131" s="98"/>
      <c r="D131" s="98"/>
      <c r="E131" s="98">
        <v>6497.7</v>
      </c>
      <c r="F131" s="98">
        <f t="shared" si="37"/>
        <v>119.58678263942313</v>
      </c>
      <c r="G131" s="97" t="str">
        <f t="shared" si="33"/>
        <v>-</v>
      </c>
      <c r="H131" s="78"/>
    </row>
    <row r="132" spans="1:8" x14ac:dyDescent="0.25">
      <c r="A132" s="48" t="s">
        <v>49</v>
      </c>
      <c r="B132" s="98">
        <v>130.86000000000001</v>
      </c>
      <c r="C132" s="98"/>
      <c r="D132" s="98"/>
      <c r="E132" s="98">
        <v>0</v>
      </c>
      <c r="F132" s="98">
        <f t="shared" si="37"/>
        <v>0</v>
      </c>
      <c r="G132" s="97" t="str">
        <f t="shared" si="33"/>
        <v>-</v>
      </c>
      <c r="H132" s="78"/>
    </row>
    <row r="133" spans="1:8" x14ac:dyDescent="0.25">
      <c r="A133" s="48" t="s">
        <v>50</v>
      </c>
      <c r="B133" s="98">
        <v>36.799999999999997</v>
      </c>
      <c r="C133" s="98"/>
      <c r="D133" s="98"/>
      <c r="E133" s="98">
        <v>36</v>
      </c>
      <c r="F133" s="98">
        <f t="shared" si="37"/>
        <v>97.826086956521749</v>
      </c>
      <c r="G133" s="97" t="str">
        <f t="shared" si="33"/>
        <v>-</v>
      </c>
      <c r="H133" s="78"/>
    </row>
    <row r="134" spans="1:8" hidden="1" x14ac:dyDescent="0.25">
      <c r="A134" s="90" t="s">
        <v>51</v>
      </c>
      <c r="B134" s="97">
        <f>B135</f>
        <v>0</v>
      </c>
      <c r="C134" s="97"/>
      <c r="D134" s="97"/>
      <c r="E134" s="97">
        <f t="shared" ref="E134" si="40">E135</f>
        <v>0</v>
      </c>
      <c r="F134" s="97" t="str">
        <f t="shared" si="37"/>
        <v>-</v>
      </c>
      <c r="G134" s="97" t="str">
        <f t="shared" si="33"/>
        <v>-</v>
      </c>
      <c r="H134" s="78"/>
    </row>
    <row r="135" spans="1:8" hidden="1" x14ac:dyDescent="0.25">
      <c r="A135" s="48" t="s">
        <v>52</v>
      </c>
      <c r="B135" s="21">
        <v>0</v>
      </c>
      <c r="C135" s="98"/>
      <c r="D135" s="98"/>
      <c r="E135" s="21">
        <v>0</v>
      </c>
      <c r="F135" s="98" t="str">
        <f t="shared" si="37"/>
        <v>-</v>
      </c>
      <c r="G135" s="97" t="str">
        <f t="shared" si="33"/>
        <v>-</v>
      </c>
      <c r="H135" s="78"/>
    </row>
    <row r="136" spans="1:8" x14ac:dyDescent="0.25">
      <c r="A136" s="47" t="s">
        <v>53</v>
      </c>
      <c r="B136" s="97">
        <f>SUM(B137:B143)</f>
        <v>5025.76</v>
      </c>
      <c r="C136" s="97"/>
      <c r="D136" s="97"/>
      <c r="E136" s="97">
        <f t="shared" ref="E136" si="41">SUM(E137:E143)</f>
        <v>5654.9800000000005</v>
      </c>
      <c r="F136" s="97">
        <f t="shared" si="37"/>
        <v>112.51989748814111</v>
      </c>
      <c r="G136" s="97" t="str">
        <f t="shared" si="33"/>
        <v>-</v>
      </c>
      <c r="H136" s="78"/>
    </row>
    <row r="137" spans="1:8" x14ac:dyDescent="0.25">
      <c r="A137" s="48" t="s">
        <v>54</v>
      </c>
      <c r="B137" s="21">
        <v>4442.16</v>
      </c>
      <c r="C137" s="98"/>
      <c r="D137" s="98"/>
      <c r="E137" s="21">
        <v>4420.5600000000004</v>
      </c>
      <c r="F137" s="98">
        <f t="shared" si="37"/>
        <v>99.51375006753473</v>
      </c>
      <c r="G137" s="97" t="str">
        <f t="shared" si="33"/>
        <v>-</v>
      </c>
      <c r="H137" s="78"/>
    </row>
    <row r="138" spans="1:8" x14ac:dyDescent="0.25">
      <c r="A138" s="48" t="s">
        <v>55</v>
      </c>
      <c r="B138" s="98">
        <v>0</v>
      </c>
      <c r="C138" s="98"/>
      <c r="D138" s="98"/>
      <c r="E138" s="98">
        <v>337.32</v>
      </c>
      <c r="F138" s="98" t="str">
        <f t="shared" si="37"/>
        <v>-</v>
      </c>
      <c r="G138" s="97" t="str">
        <f t="shared" si="33"/>
        <v>-</v>
      </c>
      <c r="H138" s="78"/>
    </row>
    <row r="139" spans="1:8" x14ac:dyDescent="0.25">
      <c r="A139" s="48" t="s">
        <v>56</v>
      </c>
      <c r="B139" s="98">
        <v>510.6</v>
      </c>
      <c r="C139" s="98"/>
      <c r="D139" s="98"/>
      <c r="E139" s="98">
        <v>0</v>
      </c>
      <c r="F139" s="98">
        <f t="shared" si="37"/>
        <v>0</v>
      </c>
      <c r="G139" s="97" t="str">
        <f t="shared" si="33"/>
        <v>-</v>
      </c>
      <c r="H139" s="78"/>
    </row>
    <row r="140" spans="1:8" hidden="1" x14ac:dyDescent="0.25">
      <c r="A140" s="48" t="s">
        <v>57</v>
      </c>
      <c r="B140" s="98">
        <v>0</v>
      </c>
      <c r="C140" s="98"/>
      <c r="D140" s="98"/>
      <c r="E140" s="98">
        <v>0</v>
      </c>
      <c r="F140" s="98" t="str">
        <f t="shared" si="37"/>
        <v>-</v>
      </c>
      <c r="G140" s="97" t="str">
        <f t="shared" si="33"/>
        <v>-</v>
      </c>
      <c r="H140" s="78"/>
    </row>
    <row r="141" spans="1:8" x14ac:dyDescent="0.25">
      <c r="A141" s="48" t="s">
        <v>58</v>
      </c>
      <c r="B141" s="98">
        <v>73</v>
      </c>
      <c r="C141" s="98"/>
      <c r="D141" s="98"/>
      <c r="E141" s="98">
        <v>202.3</v>
      </c>
      <c r="F141" s="98">
        <f t="shared" si="37"/>
        <v>277.1232876712329</v>
      </c>
      <c r="G141" s="97" t="str">
        <f t="shared" si="33"/>
        <v>-</v>
      </c>
      <c r="H141" s="78"/>
    </row>
    <row r="142" spans="1:8" hidden="1" x14ac:dyDescent="0.25">
      <c r="A142" s="48" t="s">
        <v>238</v>
      </c>
      <c r="B142" s="98">
        <v>0</v>
      </c>
      <c r="C142" s="98"/>
      <c r="D142" s="98"/>
      <c r="E142" s="98">
        <v>0</v>
      </c>
      <c r="F142" s="98" t="str">
        <f t="shared" si="37"/>
        <v>-</v>
      </c>
      <c r="G142" s="97" t="str">
        <f t="shared" si="33"/>
        <v>-</v>
      </c>
      <c r="H142" s="78"/>
    </row>
    <row r="143" spans="1:8" x14ac:dyDescent="0.25">
      <c r="A143" s="48" t="s">
        <v>59</v>
      </c>
      <c r="B143" s="98">
        <v>0</v>
      </c>
      <c r="C143" s="98"/>
      <c r="D143" s="98"/>
      <c r="E143" s="98">
        <v>694.8</v>
      </c>
      <c r="F143" s="98" t="str">
        <f t="shared" si="37"/>
        <v>-</v>
      </c>
      <c r="G143" s="97" t="str">
        <f t="shared" si="33"/>
        <v>-</v>
      </c>
      <c r="H143" s="78"/>
    </row>
    <row r="144" spans="1:8" ht="5.25" customHeight="1" x14ac:dyDescent="0.25">
      <c r="A144" s="48"/>
      <c r="B144" s="98"/>
      <c r="C144" s="98"/>
      <c r="D144" s="98"/>
      <c r="E144" s="98"/>
      <c r="F144" s="98"/>
      <c r="G144" s="97" t="str">
        <f t="shared" si="33"/>
        <v>-</v>
      </c>
      <c r="H144" s="78"/>
    </row>
    <row r="145" spans="1:8" x14ac:dyDescent="0.25">
      <c r="A145" s="50" t="s">
        <v>60</v>
      </c>
      <c r="B145" s="97">
        <f>B146+B149</f>
        <v>835.68000000000006</v>
      </c>
      <c r="C145" s="97">
        <v>1670</v>
      </c>
      <c r="D145" s="97">
        <v>1670</v>
      </c>
      <c r="E145" s="97">
        <f>E146+E149</f>
        <v>403.14000000000004</v>
      </c>
      <c r="F145" s="97">
        <f t="shared" ref="F145:F153" si="42">IFERROR(E145/B145*100,"-")</f>
        <v>48.240953475014358</v>
      </c>
      <c r="G145" s="97">
        <f t="shared" si="33"/>
        <v>24.140119760479045</v>
      </c>
      <c r="H145" s="78"/>
    </row>
    <row r="146" spans="1:8" x14ac:dyDescent="0.25">
      <c r="A146" s="47" t="s">
        <v>61</v>
      </c>
      <c r="B146" s="97">
        <f>B147+B148</f>
        <v>1.74</v>
      </c>
      <c r="C146" s="97"/>
      <c r="D146" s="97"/>
      <c r="E146" s="97">
        <f t="shared" ref="E146" si="43">E147+E148</f>
        <v>0</v>
      </c>
      <c r="F146" s="97">
        <f t="shared" si="42"/>
        <v>0</v>
      </c>
      <c r="G146" s="97" t="str">
        <f t="shared" si="33"/>
        <v>-</v>
      </c>
      <c r="H146" s="78"/>
    </row>
    <row r="147" spans="1:8" ht="26.4" hidden="1" x14ac:dyDescent="0.25">
      <c r="A147" s="48" t="s">
        <v>216</v>
      </c>
      <c r="B147" s="21">
        <v>0</v>
      </c>
      <c r="C147" s="98"/>
      <c r="D147" s="98"/>
      <c r="E147" s="21">
        <v>0</v>
      </c>
      <c r="F147" s="98" t="str">
        <f t="shared" si="42"/>
        <v>-</v>
      </c>
      <c r="G147" s="97" t="str">
        <f t="shared" si="33"/>
        <v>-</v>
      </c>
      <c r="H147" s="78"/>
    </row>
    <row r="148" spans="1:8" ht="26.4" x14ac:dyDescent="0.25">
      <c r="A148" s="48" t="s">
        <v>215</v>
      </c>
      <c r="B148" s="21">
        <v>1.74</v>
      </c>
      <c r="C148" s="98"/>
      <c r="D148" s="98"/>
      <c r="E148" s="21">
        <v>0</v>
      </c>
      <c r="F148" s="98">
        <f t="shared" si="42"/>
        <v>0</v>
      </c>
      <c r="G148" s="97" t="str">
        <f t="shared" si="33"/>
        <v>-</v>
      </c>
      <c r="H148" s="78"/>
    </row>
    <row r="149" spans="1:8" x14ac:dyDescent="0.25">
      <c r="A149" s="47" t="s">
        <v>62</v>
      </c>
      <c r="B149" s="97">
        <f>SUM(B150:B153)</f>
        <v>833.94</v>
      </c>
      <c r="C149" s="97"/>
      <c r="D149" s="97"/>
      <c r="E149" s="97">
        <f t="shared" ref="E149" si="44">SUM(E150:E153)</f>
        <v>403.14000000000004</v>
      </c>
      <c r="F149" s="97">
        <f t="shared" si="42"/>
        <v>48.341607309878412</v>
      </c>
      <c r="G149" s="97" t="str">
        <f t="shared" si="33"/>
        <v>-</v>
      </c>
      <c r="H149" s="78"/>
    </row>
    <row r="150" spans="1:8" x14ac:dyDescent="0.25">
      <c r="A150" s="48" t="s">
        <v>63</v>
      </c>
      <c r="B150" s="98">
        <v>831.62</v>
      </c>
      <c r="C150" s="98"/>
      <c r="D150" s="98"/>
      <c r="E150" s="98">
        <v>401.6</v>
      </c>
      <c r="F150" s="98">
        <f t="shared" si="42"/>
        <v>48.29128688583728</v>
      </c>
      <c r="G150" s="97" t="str">
        <f t="shared" si="33"/>
        <v>-</v>
      </c>
      <c r="H150" s="78"/>
    </row>
    <row r="151" spans="1:8" hidden="1" x14ac:dyDescent="0.25">
      <c r="A151" s="48" t="s">
        <v>64</v>
      </c>
      <c r="B151" s="21">
        <v>0</v>
      </c>
      <c r="C151" s="98"/>
      <c r="D151" s="98"/>
      <c r="E151" s="21">
        <v>0</v>
      </c>
      <c r="F151" s="98" t="str">
        <f t="shared" si="42"/>
        <v>-</v>
      </c>
      <c r="G151" s="97" t="str">
        <f t="shared" si="33"/>
        <v>-</v>
      </c>
      <c r="H151" s="78"/>
    </row>
    <row r="152" spans="1:8" x14ac:dyDescent="0.25">
      <c r="A152" s="48" t="s">
        <v>65</v>
      </c>
      <c r="B152" s="98">
        <v>2.3199999999999998</v>
      </c>
      <c r="C152" s="98"/>
      <c r="D152" s="98"/>
      <c r="E152" s="98">
        <v>1.54</v>
      </c>
      <c r="F152" s="98">
        <f t="shared" si="42"/>
        <v>66.379310344827587</v>
      </c>
      <c r="G152" s="97" t="str">
        <f t="shared" si="33"/>
        <v>-</v>
      </c>
      <c r="H152" s="78"/>
    </row>
    <row r="153" spans="1:8" hidden="1" x14ac:dyDescent="0.25">
      <c r="A153" s="48" t="s">
        <v>66</v>
      </c>
      <c r="B153" s="21">
        <v>0</v>
      </c>
      <c r="C153" s="98"/>
      <c r="D153" s="98"/>
      <c r="E153" s="21">
        <v>0</v>
      </c>
      <c r="F153" s="98" t="str">
        <f t="shared" si="42"/>
        <v>-</v>
      </c>
      <c r="G153" s="97" t="str">
        <f t="shared" ref="G153:G160" si="45">IFERROR(E153/C153*100,"-")</f>
        <v>-</v>
      </c>
      <c r="H153" s="78"/>
    </row>
    <row r="154" spans="1:8" ht="5.25" customHeight="1" x14ac:dyDescent="0.25">
      <c r="A154" s="48"/>
      <c r="B154" s="98"/>
      <c r="C154" s="98"/>
      <c r="D154" s="98"/>
      <c r="E154" s="98"/>
      <c r="F154" s="98"/>
      <c r="G154" s="97"/>
      <c r="H154" s="78"/>
    </row>
    <row r="155" spans="1:8" hidden="1" x14ac:dyDescent="0.25">
      <c r="A155" s="50" t="s">
        <v>67</v>
      </c>
      <c r="B155" s="97">
        <f>B156</f>
        <v>0</v>
      </c>
      <c r="C155" s="21">
        <v>0</v>
      </c>
      <c r="D155" s="21">
        <v>0</v>
      </c>
      <c r="E155" s="97">
        <f t="shared" ref="E155:E156" si="46">E156</f>
        <v>0</v>
      </c>
      <c r="F155" s="97" t="str">
        <f>IFERROR(E155/B155*100,"-")</f>
        <v>-</v>
      </c>
      <c r="G155" s="97" t="str">
        <f t="shared" si="45"/>
        <v>-</v>
      </c>
      <c r="H155" s="78"/>
    </row>
    <row r="156" spans="1:8" hidden="1" x14ac:dyDescent="0.25">
      <c r="A156" s="47" t="s">
        <v>239</v>
      </c>
      <c r="B156" s="97">
        <f>B157</f>
        <v>0</v>
      </c>
      <c r="C156" s="97"/>
      <c r="D156" s="97"/>
      <c r="E156" s="97">
        <f t="shared" si="46"/>
        <v>0</v>
      </c>
      <c r="F156" s="97" t="str">
        <f>IFERROR(E156/B156*100,"-")</f>
        <v>-</v>
      </c>
      <c r="G156" s="97" t="str">
        <f t="shared" si="45"/>
        <v>-</v>
      </c>
      <c r="H156" s="78"/>
    </row>
    <row r="157" spans="1:8" hidden="1" x14ac:dyDescent="0.25">
      <c r="A157" s="48" t="s">
        <v>240</v>
      </c>
      <c r="B157" s="21">
        <v>0</v>
      </c>
      <c r="C157" s="98"/>
      <c r="D157" s="98"/>
      <c r="E157" s="21">
        <v>0</v>
      </c>
      <c r="F157" s="98" t="str">
        <f>IFERROR(E157/B157*100,"-")</f>
        <v>-</v>
      </c>
      <c r="G157" s="97" t="str">
        <f t="shared" si="45"/>
        <v>-</v>
      </c>
      <c r="H157" s="78"/>
    </row>
    <row r="158" spans="1:8" hidden="1" x14ac:dyDescent="0.25">
      <c r="A158" s="48"/>
      <c r="B158" s="21">
        <v>0</v>
      </c>
      <c r="C158" s="98"/>
      <c r="D158" s="98"/>
      <c r="E158" s="21">
        <v>0</v>
      </c>
      <c r="F158" s="98"/>
      <c r="G158" s="97"/>
      <c r="H158" s="78"/>
    </row>
    <row r="159" spans="1:8" hidden="1" x14ac:dyDescent="0.25">
      <c r="A159" s="50" t="s">
        <v>68</v>
      </c>
      <c r="B159" s="97">
        <f>B160</f>
        <v>0</v>
      </c>
      <c r="C159" s="97">
        <v>0</v>
      </c>
      <c r="D159" s="97">
        <v>0</v>
      </c>
      <c r="E159" s="97">
        <f t="shared" ref="E159" si="47">E160</f>
        <v>0</v>
      </c>
      <c r="F159" s="97" t="str">
        <f>IFERROR(E159/B159*100,"-")</f>
        <v>-</v>
      </c>
      <c r="G159" s="97" t="str">
        <f t="shared" si="45"/>
        <v>-</v>
      </c>
      <c r="H159" s="78"/>
    </row>
    <row r="160" spans="1:8" hidden="1" x14ac:dyDescent="0.25">
      <c r="A160" s="47" t="s">
        <v>69</v>
      </c>
      <c r="B160" s="97">
        <f>B161+B162</f>
        <v>0</v>
      </c>
      <c r="C160" s="97"/>
      <c r="D160" s="97"/>
      <c r="E160" s="97">
        <f t="shared" ref="E160" si="48">E161+E162</f>
        <v>0</v>
      </c>
      <c r="F160" s="97" t="str">
        <f>IFERROR(E160/B160*100,"-")</f>
        <v>-</v>
      </c>
      <c r="G160" s="97" t="str">
        <f t="shared" si="45"/>
        <v>-</v>
      </c>
      <c r="H160" s="78"/>
    </row>
    <row r="161" spans="1:8" hidden="1" x14ac:dyDescent="0.25">
      <c r="A161" s="48" t="s">
        <v>70</v>
      </c>
      <c r="B161" s="21">
        <v>0</v>
      </c>
      <c r="C161" s="98"/>
      <c r="D161" s="98"/>
      <c r="E161" s="21">
        <v>0</v>
      </c>
      <c r="F161" s="98" t="str">
        <f>IFERROR(E161/B161*100,"-")</f>
        <v>-</v>
      </c>
      <c r="G161" s="97" t="str">
        <f t="shared" ref="G161:G205" si="49">IFERROR(E161/C161*100,"-")</f>
        <v>-</v>
      </c>
      <c r="H161" s="78"/>
    </row>
    <row r="162" spans="1:8" hidden="1" x14ac:dyDescent="0.25">
      <c r="A162" s="48" t="s">
        <v>71</v>
      </c>
      <c r="B162" s="98">
        <v>0</v>
      </c>
      <c r="C162" s="98"/>
      <c r="D162" s="98"/>
      <c r="E162" s="98">
        <v>0</v>
      </c>
      <c r="F162" s="98" t="str">
        <f>IFERROR(E162/B162*100,"-")</f>
        <v>-</v>
      </c>
      <c r="G162" s="97" t="str">
        <f t="shared" si="49"/>
        <v>-</v>
      </c>
      <c r="H162" s="78"/>
    </row>
    <row r="163" spans="1:8" ht="7.5" hidden="1" customHeight="1" x14ac:dyDescent="0.25">
      <c r="A163" s="48"/>
      <c r="B163" s="98"/>
      <c r="C163" s="98"/>
      <c r="D163" s="98"/>
      <c r="E163" s="98"/>
      <c r="F163" s="98"/>
      <c r="G163" s="97"/>
      <c r="H163" s="78"/>
    </row>
    <row r="164" spans="1:8" hidden="1" x14ac:dyDescent="0.25">
      <c r="A164" s="50" t="s">
        <v>72</v>
      </c>
      <c r="B164" s="97">
        <f>B165+B168</f>
        <v>0</v>
      </c>
      <c r="C164" s="21">
        <v>0</v>
      </c>
      <c r="D164" s="21">
        <v>0</v>
      </c>
      <c r="E164" s="97">
        <f t="shared" ref="E164" si="50">E165+E168</f>
        <v>0</v>
      </c>
      <c r="F164" s="97" t="str">
        <f t="shared" ref="F164:F169" si="51">IFERROR(E164/B164*100,"-")</f>
        <v>-</v>
      </c>
      <c r="G164" s="97" t="str">
        <f t="shared" si="49"/>
        <v>-</v>
      </c>
      <c r="H164" s="78"/>
    </row>
    <row r="165" spans="1:8" hidden="1" x14ac:dyDescent="0.25">
      <c r="A165" s="47" t="s">
        <v>73</v>
      </c>
      <c r="B165" s="97">
        <f>B166+B167</f>
        <v>0</v>
      </c>
      <c r="C165" s="97"/>
      <c r="D165" s="97"/>
      <c r="E165" s="97">
        <f t="shared" ref="E165" si="52">E166+E167</f>
        <v>0</v>
      </c>
      <c r="F165" s="97" t="str">
        <f t="shared" si="51"/>
        <v>-</v>
      </c>
      <c r="G165" s="97" t="str">
        <f t="shared" si="49"/>
        <v>-</v>
      </c>
      <c r="H165" s="78"/>
    </row>
    <row r="166" spans="1:8" hidden="1" x14ac:dyDescent="0.25">
      <c r="A166" s="48" t="s">
        <v>74</v>
      </c>
      <c r="B166" s="21">
        <v>0</v>
      </c>
      <c r="C166" s="98"/>
      <c r="D166" s="98"/>
      <c r="E166" s="21">
        <v>0</v>
      </c>
      <c r="F166" s="98" t="str">
        <f t="shared" si="51"/>
        <v>-</v>
      </c>
      <c r="G166" s="97" t="str">
        <f t="shared" si="49"/>
        <v>-</v>
      </c>
      <c r="H166" s="78"/>
    </row>
    <row r="167" spans="1:8" hidden="1" x14ac:dyDescent="0.25">
      <c r="A167" s="48" t="s">
        <v>144</v>
      </c>
      <c r="B167" s="21">
        <v>0</v>
      </c>
      <c r="C167" s="98"/>
      <c r="D167" s="98"/>
      <c r="E167" s="21">
        <v>0</v>
      </c>
      <c r="F167" s="98" t="str">
        <f t="shared" si="51"/>
        <v>-</v>
      </c>
      <c r="G167" s="97" t="str">
        <f t="shared" si="49"/>
        <v>-</v>
      </c>
      <c r="H167" s="78"/>
    </row>
    <row r="168" spans="1:8" hidden="1" x14ac:dyDescent="0.25">
      <c r="A168" s="47" t="s">
        <v>75</v>
      </c>
      <c r="B168" s="97">
        <f>B169</f>
        <v>0</v>
      </c>
      <c r="C168" s="97"/>
      <c r="D168" s="97"/>
      <c r="E168" s="97">
        <f t="shared" ref="E168" si="53">E169</f>
        <v>0</v>
      </c>
      <c r="F168" s="97" t="str">
        <f t="shared" si="51"/>
        <v>-</v>
      </c>
      <c r="G168" s="97" t="str">
        <f t="shared" si="49"/>
        <v>-</v>
      </c>
      <c r="H168" s="78"/>
    </row>
    <row r="169" spans="1:8" hidden="1" x14ac:dyDescent="0.25">
      <c r="A169" s="48" t="s">
        <v>76</v>
      </c>
      <c r="B169" s="21">
        <v>0</v>
      </c>
      <c r="C169" s="98"/>
      <c r="D169" s="98"/>
      <c r="E169" s="21">
        <v>0</v>
      </c>
      <c r="F169" s="98" t="str">
        <f t="shared" si="51"/>
        <v>-</v>
      </c>
      <c r="G169" s="97" t="str">
        <f t="shared" si="49"/>
        <v>-</v>
      </c>
      <c r="H169" s="78"/>
    </row>
    <row r="170" spans="1:8" hidden="1" x14ac:dyDescent="0.25">
      <c r="A170" s="47"/>
      <c r="B170" s="98"/>
      <c r="C170" s="98"/>
      <c r="D170" s="98"/>
      <c r="E170" s="98"/>
      <c r="F170" s="98"/>
      <c r="G170" s="97"/>
      <c r="H170" s="78"/>
    </row>
    <row r="171" spans="1:8" x14ac:dyDescent="0.25">
      <c r="A171" s="47"/>
      <c r="B171" s="98"/>
      <c r="C171" s="98"/>
      <c r="D171" s="98"/>
      <c r="E171" s="98"/>
      <c r="F171" s="98"/>
      <c r="G171" s="97"/>
      <c r="H171" s="78"/>
    </row>
    <row r="172" spans="1:8" x14ac:dyDescent="0.25">
      <c r="A172" s="7" t="s">
        <v>77</v>
      </c>
      <c r="B172" s="96">
        <f>B173+B178+B201</f>
        <v>6839.38</v>
      </c>
      <c r="C172" s="96">
        <f t="shared" ref="C172:E172" si="54">C173+C178+C201</f>
        <v>12010</v>
      </c>
      <c r="D172" s="96">
        <f t="shared" ref="D172" si="55">D173+D178+D201</f>
        <v>12010</v>
      </c>
      <c r="E172" s="96">
        <f t="shared" si="54"/>
        <v>3758</v>
      </c>
      <c r="F172" s="96">
        <f>IFERROR(E172/B172*100,"-")</f>
        <v>54.946500998628537</v>
      </c>
      <c r="G172" s="96">
        <f>IFERROR(E172/D172*100,"-")</f>
        <v>31.29059117402165</v>
      </c>
      <c r="H172" s="78"/>
    </row>
    <row r="173" spans="1:8" hidden="1" x14ac:dyDescent="0.25">
      <c r="A173" s="145" t="s">
        <v>78</v>
      </c>
      <c r="B173" s="142">
        <f>B174</f>
        <v>0</v>
      </c>
      <c r="C173" s="93">
        <v>0</v>
      </c>
      <c r="D173" s="93">
        <v>0</v>
      </c>
      <c r="E173" s="142">
        <f t="shared" ref="E173" si="56">E174</f>
        <v>0</v>
      </c>
      <c r="F173" s="142" t="str">
        <f>IFERROR(E173/B173*100,"-")</f>
        <v>-</v>
      </c>
      <c r="G173" s="142" t="str">
        <f t="shared" ref="G173:G185" si="57">IFERROR(E173/D173*100,"-")</f>
        <v>-</v>
      </c>
      <c r="H173" s="78"/>
    </row>
    <row r="174" spans="1:8" hidden="1" x14ac:dyDescent="0.25">
      <c r="A174" s="141" t="s">
        <v>79</v>
      </c>
      <c r="B174" s="142">
        <f>B175+B176</f>
        <v>0</v>
      </c>
      <c r="C174" s="142"/>
      <c r="D174" s="142"/>
      <c r="E174" s="142">
        <f t="shared" ref="E174" si="58">E175+E176</f>
        <v>0</v>
      </c>
      <c r="F174" s="142" t="str">
        <f>IFERROR(E174/B174*100,"-")</f>
        <v>-</v>
      </c>
      <c r="G174" s="142" t="str">
        <f t="shared" si="57"/>
        <v>-</v>
      </c>
      <c r="H174" s="78"/>
    </row>
    <row r="175" spans="1:8" hidden="1" x14ac:dyDescent="0.25">
      <c r="A175" s="144" t="s">
        <v>80</v>
      </c>
      <c r="B175" s="21">
        <v>0</v>
      </c>
      <c r="C175" s="143"/>
      <c r="D175" s="143"/>
      <c r="E175" s="21">
        <v>0</v>
      </c>
      <c r="F175" s="143" t="str">
        <f>IFERROR(E175/B175*100,"-")</f>
        <v>-</v>
      </c>
      <c r="G175" s="142" t="str">
        <f t="shared" si="57"/>
        <v>-</v>
      </c>
      <c r="H175" s="78"/>
    </row>
    <row r="176" spans="1:8" hidden="1" x14ac:dyDescent="0.25">
      <c r="A176" s="144" t="s">
        <v>210</v>
      </c>
      <c r="B176" s="21">
        <v>0</v>
      </c>
      <c r="C176" s="143"/>
      <c r="D176" s="143"/>
      <c r="E176" s="21">
        <v>0</v>
      </c>
      <c r="F176" s="143" t="str">
        <f>IFERROR(E176/B176*100,"-")</f>
        <v>-</v>
      </c>
      <c r="G176" s="142" t="str">
        <f t="shared" si="57"/>
        <v>-</v>
      </c>
      <c r="H176" s="65"/>
    </row>
    <row r="177" spans="1:8" hidden="1" x14ac:dyDescent="0.25">
      <c r="A177" s="48"/>
      <c r="B177" s="98"/>
      <c r="C177" s="98"/>
      <c r="D177" s="98"/>
      <c r="E177" s="98"/>
      <c r="F177" s="98"/>
      <c r="G177" s="97" t="str">
        <f t="shared" si="57"/>
        <v>-</v>
      </c>
      <c r="H177" s="65"/>
    </row>
    <row r="178" spans="1:8" x14ac:dyDescent="0.25">
      <c r="A178" s="50" t="s">
        <v>81</v>
      </c>
      <c r="B178" s="97">
        <f>B179+B183+B191+B193+B196+B198</f>
        <v>6839.38</v>
      </c>
      <c r="C178" s="97">
        <v>12010</v>
      </c>
      <c r="D178" s="97">
        <v>12010</v>
      </c>
      <c r="E178" s="97">
        <f>E179+E183+E191+E193+E196+E198</f>
        <v>3758</v>
      </c>
      <c r="F178" s="97">
        <f t="shared" ref="F178:F199" si="59">IFERROR(E178/B178*100,"-")</f>
        <v>54.946500998628537</v>
      </c>
      <c r="G178" s="97">
        <f t="shared" si="57"/>
        <v>31.29059117402165</v>
      </c>
      <c r="H178" s="65"/>
    </row>
    <row r="179" spans="1:8" hidden="1" x14ac:dyDescent="0.25">
      <c r="A179" s="47" t="s">
        <v>82</v>
      </c>
      <c r="B179" s="97">
        <f>SUM(B180:B182)</f>
        <v>0</v>
      </c>
      <c r="C179" s="97"/>
      <c r="D179" s="97"/>
      <c r="E179" s="97">
        <f t="shared" ref="E179" si="60">SUM(E180:E182)</f>
        <v>0</v>
      </c>
      <c r="F179" s="97" t="str">
        <f t="shared" si="59"/>
        <v>-</v>
      </c>
      <c r="G179" s="97" t="str">
        <f t="shared" si="57"/>
        <v>-</v>
      </c>
      <c r="H179" s="65"/>
    </row>
    <row r="180" spans="1:8" hidden="1" x14ac:dyDescent="0.25">
      <c r="A180" s="48" t="s">
        <v>83</v>
      </c>
      <c r="B180" s="21">
        <v>0</v>
      </c>
      <c r="C180" s="98"/>
      <c r="D180" s="98"/>
      <c r="E180" s="21">
        <v>0</v>
      </c>
      <c r="F180" s="98" t="str">
        <f t="shared" si="59"/>
        <v>-</v>
      </c>
      <c r="G180" s="97" t="str">
        <f t="shared" si="57"/>
        <v>-</v>
      </c>
      <c r="H180" s="65"/>
    </row>
    <row r="181" spans="1:8" hidden="1" x14ac:dyDescent="0.25">
      <c r="A181" s="48" t="s">
        <v>241</v>
      </c>
      <c r="B181" s="21">
        <v>0</v>
      </c>
      <c r="C181" s="98"/>
      <c r="D181" s="98"/>
      <c r="E181" s="21">
        <v>0</v>
      </c>
      <c r="F181" s="98" t="str">
        <f t="shared" si="59"/>
        <v>-</v>
      </c>
      <c r="G181" s="97" t="str">
        <f t="shared" si="57"/>
        <v>-</v>
      </c>
      <c r="H181" s="65"/>
    </row>
    <row r="182" spans="1:8" hidden="1" x14ac:dyDescent="0.25">
      <c r="A182" s="48" t="s">
        <v>203</v>
      </c>
      <c r="B182" s="21">
        <v>0</v>
      </c>
      <c r="C182" s="98"/>
      <c r="D182" s="98"/>
      <c r="E182" s="21">
        <v>0</v>
      </c>
      <c r="F182" s="98" t="str">
        <f t="shared" si="59"/>
        <v>-</v>
      </c>
      <c r="G182" s="97" t="str">
        <f t="shared" si="57"/>
        <v>-</v>
      </c>
      <c r="H182" s="65"/>
    </row>
    <row r="183" spans="1:8" x14ac:dyDescent="0.25">
      <c r="A183" s="47" t="s">
        <v>84</v>
      </c>
      <c r="B183" s="97">
        <f>SUM(B184:B190)</f>
        <v>6839.38</v>
      </c>
      <c r="C183" s="97"/>
      <c r="D183" s="97"/>
      <c r="E183" s="97">
        <f t="shared" ref="E183" si="61">SUM(E184:E190)</f>
        <v>3758</v>
      </c>
      <c r="F183" s="97">
        <f t="shared" si="59"/>
        <v>54.946500998628537</v>
      </c>
      <c r="G183" s="97" t="str">
        <f t="shared" si="57"/>
        <v>-</v>
      </c>
      <c r="H183" s="65"/>
    </row>
    <row r="184" spans="1:8" x14ac:dyDescent="0.25">
      <c r="A184" s="48" t="s">
        <v>85</v>
      </c>
      <c r="B184" s="98">
        <v>6839.38</v>
      </c>
      <c r="C184" s="98"/>
      <c r="D184" s="98"/>
      <c r="E184" s="98">
        <v>0</v>
      </c>
      <c r="F184" s="98">
        <f t="shared" si="59"/>
        <v>0</v>
      </c>
      <c r="G184" s="97" t="str">
        <f t="shared" si="57"/>
        <v>-</v>
      </c>
      <c r="H184" s="65"/>
    </row>
    <row r="185" spans="1:8" x14ac:dyDescent="0.25">
      <c r="A185" s="48" t="s">
        <v>86</v>
      </c>
      <c r="B185" s="21">
        <v>0</v>
      </c>
      <c r="C185" s="98"/>
      <c r="D185" s="98"/>
      <c r="E185" s="21">
        <v>3758</v>
      </c>
      <c r="F185" s="98" t="str">
        <f t="shared" si="59"/>
        <v>-</v>
      </c>
      <c r="G185" s="97" t="str">
        <f t="shared" si="57"/>
        <v>-</v>
      </c>
      <c r="H185" s="65"/>
    </row>
    <row r="186" spans="1:8" hidden="1" x14ac:dyDescent="0.25">
      <c r="A186" s="48" t="s">
        <v>87</v>
      </c>
      <c r="B186" s="21">
        <v>0</v>
      </c>
      <c r="C186" s="98"/>
      <c r="D186" s="98"/>
      <c r="E186" s="21">
        <v>0</v>
      </c>
      <c r="F186" s="98" t="str">
        <f t="shared" si="59"/>
        <v>-</v>
      </c>
      <c r="G186" s="97" t="str">
        <f t="shared" si="49"/>
        <v>-</v>
      </c>
      <c r="H186" s="65"/>
    </row>
    <row r="187" spans="1:8" hidden="1" x14ac:dyDescent="0.25">
      <c r="A187" s="48" t="s">
        <v>88</v>
      </c>
      <c r="B187" s="21">
        <v>0</v>
      </c>
      <c r="C187" s="98"/>
      <c r="D187" s="98"/>
      <c r="E187" s="21">
        <v>0</v>
      </c>
      <c r="F187" s="98" t="str">
        <f t="shared" si="59"/>
        <v>-</v>
      </c>
      <c r="G187" s="97" t="str">
        <f t="shared" si="49"/>
        <v>-</v>
      </c>
      <c r="H187" s="65"/>
    </row>
    <row r="188" spans="1:8" hidden="1" x14ac:dyDescent="0.25">
      <c r="A188" s="48" t="s">
        <v>155</v>
      </c>
      <c r="B188" s="21">
        <v>0</v>
      </c>
      <c r="C188" s="98"/>
      <c r="D188" s="98"/>
      <c r="E188" s="21">
        <v>0</v>
      </c>
      <c r="F188" s="98" t="str">
        <f t="shared" si="59"/>
        <v>-</v>
      </c>
      <c r="G188" s="97" t="str">
        <f t="shared" si="49"/>
        <v>-</v>
      </c>
      <c r="H188" s="65"/>
    </row>
    <row r="189" spans="1:8" hidden="1" x14ac:dyDescent="0.25">
      <c r="A189" s="48" t="s">
        <v>156</v>
      </c>
      <c r="B189" s="98">
        <v>0</v>
      </c>
      <c r="C189" s="98"/>
      <c r="D189" s="98"/>
      <c r="E189" s="98">
        <v>0</v>
      </c>
      <c r="F189" s="98" t="str">
        <f t="shared" si="59"/>
        <v>-</v>
      </c>
      <c r="G189" s="97" t="str">
        <f t="shared" si="49"/>
        <v>-</v>
      </c>
      <c r="H189" s="65"/>
    </row>
    <row r="190" spans="1:8" hidden="1" x14ac:dyDescent="0.25">
      <c r="A190" s="48" t="s">
        <v>89</v>
      </c>
      <c r="B190" s="98">
        <v>0</v>
      </c>
      <c r="C190" s="98"/>
      <c r="D190" s="98"/>
      <c r="E190" s="98">
        <v>0</v>
      </c>
      <c r="F190" s="98" t="str">
        <f t="shared" si="59"/>
        <v>-</v>
      </c>
      <c r="G190" s="97" t="str">
        <f t="shared" si="49"/>
        <v>-</v>
      </c>
      <c r="H190" s="65"/>
    </row>
    <row r="191" spans="1:8" hidden="1" x14ac:dyDescent="0.25">
      <c r="A191" s="47" t="s">
        <v>90</v>
      </c>
      <c r="B191" s="97">
        <f>B192</f>
        <v>0</v>
      </c>
      <c r="C191" s="97"/>
      <c r="D191" s="97"/>
      <c r="E191" s="97">
        <f t="shared" ref="E191" si="62">E192</f>
        <v>0</v>
      </c>
      <c r="F191" s="97" t="str">
        <f t="shared" si="59"/>
        <v>-</v>
      </c>
      <c r="G191" s="97" t="str">
        <f t="shared" si="49"/>
        <v>-</v>
      </c>
      <c r="H191" s="65"/>
    </row>
    <row r="192" spans="1:8" hidden="1" x14ac:dyDescent="0.25">
      <c r="A192" s="48" t="s">
        <v>91</v>
      </c>
      <c r="B192" s="21">
        <v>0</v>
      </c>
      <c r="C192" s="98"/>
      <c r="D192" s="98"/>
      <c r="E192" s="21">
        <v>0</v>
      </c>
      <c r="F192" s="98" t="str">
        <f t="shared" si="59"/>
        <v>-</v>
      </c>
      <c r="G192" s="97" t="str">
        <f t="shared" si="49"/>
        <v>-</v>
      </c>
      <c r="H192" s="65"/>
    </row>
    <row r="193" spans="1:8" hidden="1" x14ac:dyDescent="0.25">
      <c r="A193" s="47" t="s">
        <v>92</v>
      </c>
      <c r="B193" s="97">
        <f>B194+B195</f>
        <v>0</v>
      </c>
      <c r="C193" s="97"/>
      <c r="D193" s="97"/>
      <c r="E193" s="97">
        <f t="shared" ref="E193" si="63">E194+E195</f>
        <v>0</v>
      </c>
      <c r="F193" s="97" t="str">
        <f t="shared" si="59"/>
        <v>-</v>
      </c>
      <c r="G193" s="97" t="str">
        <f t="shared" si="49"/>
        <v>-</v>
      </c>
      <c r="H193" s="65"/>
    </row>
    <row r="194" spans="1:8" hidden="1" x14ac:dyDescent="0.25">
      <c r="A194" s="48" t="s">
        <v>93</v>
      </c>
      <c r="B194" s="98">
        <v>0</v>
      </c>
      <c r="C194" s="98"/>
      <c r="D194" s="98"/>
      <c r="E194" s="98">
        <v>0</v>
      </c>
      <c r="F194" s="98" t="str">
        <f t="shared" si="59"/>
        <v>-</v>
      </c>
      <c r="G194" s="97" t="str">
        <f t="shared" si="49"/>
        <v>-</v>
      </c>
      <c r="H194" s="65"/>
    </row>
    <row r="195" spans="1:8" hidden="1" x14ac:dyDescent="0.25">
      <c r="A195" s="48" t="s">
        <v>94</v>
      </c>
      <c r="B195" s="21">
        <v>0</v>
      </c>
      <c r="C195" s="98"/>
      <c r="D195" s="98"/>
      <c r="E195" s="21">
        <v>0</v>
      </c>
      <c r="F195" s="98" t="str">
        <f t="shared" si="59"/>
        <v>-</v>
      </c>
      <c r="G195" s="97" t="str">
        <f t="shared" si="49"/>
        <v>-</v>
      </c>
      <c r="H195" s="65"/>
    </row>
    <row r="196" spans="1:8" hidden="1" x14ac:dyDescent="0.25">
      <c r="A196" s="47" t="s">
        <v>242</v>
      </c>
      <c r="B196" s="97">
        <f>B197</f>
        <v>0</v>
      </c>
      <c r="C196" s="97"/>
      <c r="D196" s="97"/>
      <c r="E196" s="97">
        <f t="shared" ref="E196" si="64">E197</f>
        <v>0</v>
      </c>
      <c r="F196" s="98" t="str">
        <f t="shared" si="59"/>
        <v>-</v>
      </c>
      <c r="G196" s="97" t="str">
        <f t="shared" si="49"/>
        <v>-</v>
      </c>
      <c r="H196" s="65"/>
    </row>
    <row r="197" spans="1:8" hidden="1" x14ac:dyDescent="0.25">
      <c r="A197" s="48" t="s">
        <v>243</v>
      </c>
      <c r="B197" s="21">
        <v>0</v>
      </c>
      <c r="C197" s="98"/>
      <c r="D197" s="98"/>
      <c r="E197" s="21">
        <v>0</v>
      </c>
      <c r="F197" s="98" t="str">
        <f t="shared" si="59"/>
        <v>-</v>
      </c>
      <c r="G197" s="97" t="str">
        <f t="shared" si="49"/>
        <v>-</v>
      </c>
      <c r="H197" s="65"/>
    </row>
    <row r="198" spans="1:8" hidden="1" x14ac:dyDescent="0.25">
      <c r="A198" s="47" t="s">
        <v>95</v>
      </c>
      <c r="B198" s="97">
        <f>B199</f>
        <v>0</v>
      </c>
      <c r="C198" s="97"/>
      <c r="D198" s="97"/>
      <c r="E198" s="97">
        <f t="shared" ref="E198" si="65">E199</f>
        <v>0</v>
      </c>
      <c r="F198" s="97" t="str">
        <f t="shared" si="59"/>
        <v>-</v>
      </c>
      <c r="G198" s="97" t="str">
        <f t="shared" si="49"/>
        <v>-</v>
      </c>
      <c r="H198" s="65"/>
    </row>
    <row r="199" spans="1:8" hidden="1" x14ac:dyDescent="0.25">
      <c r="A199" s="48" t="s">
        <v>96</v>
      </c>
      <c r="B199" s="21">
        <v>0</v>
      </c>
      <c r="C199" s="98"/>
      <c r="D199" s="98"/>
      <c r="E199" s="21">
        <v>0</v>
      </c>
      <c r="F199" s="98" t="str">
        <f t="shared" si="59"/>
        <v>-</v>
      </c>
      <c r="G199" s="97" t="str">
        <f t="shared" si="49"/>
        <v>-</v>
      </c>
      <c r="H199" s="65"/>
    </row>
    <row r="200" spans="1:8" hidden="1" x14ac:dyDescent="0.25">
      <c r="A200" s="48"/>
      <c r="B200" s="98"/>
      <c r="C200" s="98"/>
      <c r="D200" s="98"/>
      <c r="E200" s="98"/>
      <c r="F200" s="98"/>
      <c r="G200" s="97"/>
      <c r="H200" s="65"/>
    </row>
    <row r="201" spans="1:8" hidden="1" x14ac:dyDescent="0.25">
      <c r="A201" s="50" t="s">
        <v>97</v>
      </c>
      <c r="B201" s="97">
        <f>B202+B204</f>
        <v>0</v>
      </c>
      <c r="C201" s="97">
        <v>0</v>
      </c>
      <c r="D201" s="97">
        <v>0</v>
      </c>
      <c r="E201" s="97">
        <f t="shared" ref="E201" si="66">E202+E204</f>
        <v>0</v>
      </c>
      <c r="F201" s="97" t="str">
        <f>IFERROR(E201/B201*100,"-")</f>
        <v>-</v>
      </c>
      <c r="G201" s="97" t="str">
        <f t="shared" si="49"/>
        <v>-</v>
      </c>
      <c r="H201" s="65"/>
    </row>
    <row r="202" spans="1:8" hidden="1" x14ac:dyDescent="0.25">
      <c r="A202" s="47" t="s">
        <v>98</v>
      </c>
      <c r="B202" s="97">
        <f>B203</f>
        <v>0</v>
      </c>
      <c r="C202" s="97"/>
      <c r="D202" s="97"/>
      <c r="E202" s="97">
        <f t="shared" ref="E202" si="67">E203</f>
        <v>0</v>
      </c>
      <c r="F202" s="97" t="str">
        <f>IFERROR(E202/B202*100,"-")</f>
        <v>-</v>
      </c>
      <c r="G202" s="97" t="str">
        <f t="shared" si="49"/>
        <v>-</v>
      </c>
      <c r="H202" s="65"/>
    </row>
    <row r="203" spans="1:8" hidden="1" x14ac:dyDescent="0.25">
      <c r="A203" s="48" t="s">
        <v>99</v>
      </c>
      <c r="B203" s="21">
        <v>0</v>
      </c>
      <c r="C203" s="98"/>
      <c r="D203" s="98"/>
      <c r="E203" s="21">
        <v>0</v>
      </c>
      <c r="F203" s="98" t="str">
        <f>IFERROR(E203/B203*100,"-")</f>
        <v>-</v>
      </c>
      <c r="G203" s="97" t="str">
        <f t="shared" si="49"/>
        <v>-</v>
      </c>
      <c r="H203" s="65"/>
    </row>
    <row r="204" spans="1:8" hidden="1" x14ac:dyDescent="0.25">
      <c r="A204" s="47" t="s">
        <v>100</v>
      </c>
      <c r="B204" s="97">
        <f>B205</f>
        <v>0</v>
      </c>
      <c r="C204" s="97"/>
      <c r="D204" s="97"/>
      <c r="E204" s="97">
        <f t="shared" ref="E204" si="68">E205</f>
        <v>0</v>
      </c>
      <c r="F204" s="97" t="str">
        <f>IFERROR(E204/B204*100,"-")</f>
        <v>-</v>
      </c>
      <c r="G204" s="97" t="str">
        <f t="shared" si="49"/>
        <v>-</v>
      </c>
      <c r="H204" s="65"/>
    </row>
    <row r="205" spans="1:8" hidden="1" x14ac:dyDescent="0.25">
      <c r="A205" s="48" t="s">
        <v>101</v>
      </c>
      <c r="B205" s="21">
        <v>0</v>
      </c>
      <c r="C205" s="98"/>
      <c r="D205" s="98"/>
      <c r="E205" s="21">
        <v>0</v>
      </c>
      <c r="F205" s="98" t="str">
        <f>IFERROR(E205/B205*100,"-")</f>
        <v>-</v>
      </c>
      <c r="G205" s="97" t="str">
        <f t="shared" si="49"/>
        <v>-</v>
      </c>
      <c r="H205" s="65"/>
    </row>
    <row r="206" spans="1:8" x14ac:dyDescent="0.25">
      <c r="A206" s="48"/>
      <c r="B206" s="98"/>
      <c r="C206" s="98"/>
      <c r="D206" s="98"/>
      <c r="E206" s="98"/>
      <c r="F206" s="98"/>
      <c r="G206" s="97"/>
      <c r="H206" s="65"/>
    </row>
    <row r="207" spans="1:8" s="5" customFormat="1" x14ac:dyDescent="0.25">
      <c r="A207" s="56" t="s">
        <v>102</v>
      </c>
      <c r="B207" s="100">
        <f>B97+B172</f>
        <v>378448.35</v>
      </c>
      <c r="C207" s="100">
        <f>C97+C172</f>
        <v>959285</v>
      </c>
      <c r="D207" s="100">
        <f>D97+D172</f>
        <v>959285</v>
      </c>
      <c r="E207" s="100">
        <f>E97+E172</f>
        <v>425968.80000000005</v>
      </c>
      <c r="F207" s="100">
        <f>IFERROR(E207/B207*100,"-")</f>
        <v>112.5566540321817</v>
      </c>
      <c r="G207" s="100">
        <f>IFERROR(E207/D207*100,"-")</f>
        <v>44.404822341639871</v>
      </c>
      <c r="H207" s="65"/>
    </row>
    <row r="208" spans="1:8" x14ac:dyDescent="0.25">
      <c r="G208" s="1"/>
    </row>
  </sheetData>
  <mergeCells count="3">
    <mergeCell ref="A2:G2"/>
    <mergeCell ref="A4:G4"/>
    <mergeCell ref="A8:G8"/>
  </mergeCells>
  <conditionalFormatting sqref="B17:B20">
    <cfRule type="containsBlanks" dxfId="81" priority="100">
      <formula>LEN(TRIM(B17))=0</formula>
    </cfRule>
  </conditionalFormatting>
  <conditionalFormatting sqref="B22:B23">
    <cfRule type="containsBlanks" dxfId="80" priority="97">
      <formula>LEN(TRIM(B22))=0</formula>
    </cfRule>
  </conditionalFormatting>
  <conditionalFormatting sqref="B25:B26">
    <cfRule type="containsBlanks" dxfId="79" priority="95">
      <formula>LEN(TRIM(B25))=0</formula>
    </cfRule>
  </conditionalFormatting>
  <conditionalFormatting sqref="B28:B29">
    <cfRule type="containsBlanks" dxfId="78" priority="92">
      <formula>LEN(TRIM(B28))=0</formula>
    </cfRule>
  </conditionalFormatting>
  <conditionalFormatting sqref="B31:B34">
    <cfRule type="containsBlanks" dxfId="77" priority="91">
      <formula>LEN(TRIM(B31))=0</formula>
    </cfRule>
  </conditionalFormatting>
  <conditionalFormatting sqref="B38:B41">
    <cfRule type="containsBlanks" dxfId="76" priority="89">
      <formula>LEN(TRIM(B38))=0</formula>
    </cfRule>
  </conditionalFormatting>
  <conditionalFormatting sqref="B45">
    <cfRule type="containsBlanks" dxfId="75" priority="87">
      <formula>LEN(TRIM(B45))=0</formula>
    </cfRule>
  </conditionalFormatting>
  <conditionalFormatting sqref="B49:B50">
    <cfRule type="containsBlanks" dxfId="74" priority="85">
      <formula>LEN(TRIM(B49))=0</formula>
    </cfRule>
  </conditionalFormatting>
  <conditionalFormatting sqref="B52:B53">
    <cfRule type="containsBlanks" dxfId="73" priority="82">
      <formula>LEN(TRIM(B52))=0</formula>
    </cfRule>
  </conditionalFormatting>
  <conditionalFormatting sqref="B57:B59">
    <cfRule type="containsBlanks" dxfId="72" priority="80">
      <formula>LEN(TRIM(B57))=0</formula>
    </cfRule>
  </conditionalFormatting>
  <conditionalFormatting sqref="B62">
    <cfRule type="containsBlanks" dxfId="71" priority="78">
      <formula>LEN(TRIM(B62))=0</formula>
    </cfRule>
  </conditionalFormatting>
  <conditionalFormatting sqref="B66">
    <cfRule type="containsBlanks" dxfId="70" priority="76">
      <formula>LEN(TRIM(B66))=0</formula>
    </cfRule>
  </conditionalFormatting>
  <conditionalFormatting sqref="B73">
    <cfRule type="containsBlanks" dxfId="69" priority="74">
      <formula>LEN(TRIM(B73))=0</formula>
    </cfRule>
  </conditionalFormatting>
  <conditionalFormatting sqref="B75:B77">
    <cfRule type="containsBlanks" dxfId="68" priority="73">
      <formula>LEN(TRIM(B75))=0</formula>
    </cfRule>
  </conditionalFormatting>
  <conditionalFormatting sqref="B79">
    <cfRule type="containsBlanks" dxfId="67" priority="72">
      <formula>LEN(TRIM(B79))=0</formula>
    </cfRule>
  </conditionalFormatting>
  <conditionalFormatting sqref="B100:B103">
    <cfRule type="containsBlanks" dxfId="66" priority="10">
      <formula>LEN(TRIM(B100))=0</formula>
    </cfRule>
  </conditionalFormatting>
  <conditionalFormatting sqref="B105">
    <cfRule type="containsBlanks" dxfId="65" priority="9">
      <formula>LEN(TRIM(B105))=0</formula>
    </cfRule>
  </conditionalFormatting>
  <conditionalFormatting sqref="B107:B109">
    <cfRule type="containsBlanks" dxfId="64" priority="8">
      <formula>LEN(TRIM(B107))=0</formula>
    </cfRule>
  </conditionalFormatting>
  <conditionalFormatting sqref="B113:B116">
    <cfRule type="containsBlanks" dxfId="63" priority="7">
      <formula>LEN(TRIM(B113))=0</formula>
    </cfRule>
  </conditionalFormatting>
  <conditionalFormatting sqref="B118:B123">
    <cfRule type="containsBlanks" dxfId="62" priority="6">
      <formula>LEN(TRIM(B118))=0</formula>
    </cfRule>
  </conditionalFormatting>
  <conditionalFormatting sqref="B125:B133">
    <cfRule type="containsBlanks" dxfId="61" priority="5">
      <formula>LEN(TRIM(B125))=0</formula>
    </cfRule>
  </conditionalFormatting>
  <conditionalFormatting sqref="B135">
    <cfRule type="containsBlanks" dxfId="60" priority="56">
      <formula>LEN(TRIM(B135))=0</formula>
    </cfRule>
  </conditionalFormatting>
  <conditionalFormatting sqref="B137:B143">
    <cfRule type="containsBlanks" dxfId="59" priority="4">
      <formula>LEN(TRIM(B137))=0</formula>
    </cfRule>
  </conditionalFormatting>
  <conditionalFormatting sqref="B147:B148">
    <cfRule type="containsBlanks" dxfId="58" priority="3">
      <formula>LEN(TRIM(B147))=0</formula>
    </cfRule>
  </conditionalFormatting>
  <conditionalFormatting sqref="B150:B153">
    <cfRule type="containsBlanks" dxfId="57" priority="2">
      <formula>LEN(TRIM(B150))=0</formula>
    </cfRule>
  </conditionalFormatting>
  <conditionalFormatting sqref="B157:B158">
    <cfRule type="containsBlanks" dxfId="56" priority="44">
      <formula>LEN(TRIM(B157))=0</formula>
    </cfRule>
  </conditionalFormatting>
  <conditionalFormatting sqref="B161:B162">
    <cfRule type="containsBlanks" dxfId="55" priority="41">
      <formula>LEN(TRIM(B161))=0</formula>
    </cfRule>
  </conditionalFormatting>
  <conditionalFormatting sqref="B166:B167">
    <cfRule type="containsBlanks" dxfId="54" priority="40">
      <formula>LEN(TRIM(B166))=0</formula>
    </cfRule>
  </conditionalFormatting>
  <conditionalFormatting sqref="B169">
    <cfRule type="containsBlanks" dxfId="53" priority="38">
      <formula>LEN(TRIM(B169))=0</formula>
    </cfRule>
  </conditionalFormatting>
  <conditionalFormatting sqref="B175:B176">
    <cfRule type="containsBlanks" dxfId="52" priority="29">
      <formula>LEN(TRIM(B175))=0</formula>
    </cfRule>
  </conditionalFormatting>
  <conditionalFormatting sqref="B180:B182">
    <cfRule type="containsBlanks" dxfId="51" priority="27">
      <formula>LEN(TRIM(B180))=0</formula>
    </cfRule>
  </conditionalFormatting>
  <conditionalFormatting sqref="B184:B190">
    <cfRule type="containsBlanks" dxfId="50" priority="1">
      <formula>LEN(TRIM(B184))=0</formula>
    </cfRule>
  </conditionalFormatting>
  <conditionalFormatting sqref="B192">
    <cfRule type="containsBlanks" dxfId="49" priority="23">
      <formula>LEN(TRIM(B192))=0</formula>
    </cfRule>
  </conditionalFormatting>
  <conditionalFormatting sqref="B194:B195">
    <cfRule type="containsBlanks" dxfId="48" priority="21">
      <formula>LEN(TRIM(B194))=0</formula>
    </cfRule>
  </conditionalFormatting>
  <conditionalFormatting sqref="B197">
    <cfRule type="containsBlanks" dxfId="47" priority="18">
      <formula>LEN(TRIM(B197))=0</formula>
    </cfRule>
  </conditionalFormatting>
  <conditionalFormatting sqref="B199">
    <cfRule type="containsBlanks" dxfId="46" priority="16">
      <formula>LEN(TRIM(B199))=0</formula>
    </cfRule>
  </conditionalFormatting>
  <conditionalFormatting sqref="B203">
    <cfRule type="containsBlanks" dxfId="45" priority="14">
      <formula>LEN(TRIM(B203))=0</formula>
    </cfRule>
  </conditionalFormatting>
  <conditionalFormatting sqref="B205">
    <cfRule type="containsBlanks" dxfId="44" priority="13">
      <formula>LEN(TRIM(B205))=0</formula>
    </cfRule>
  </conditionalFormatting>
  <conditionalFormatting sqref="C13:D13 B15 C36:D36 C43:D43 C47:D47 C55:D55 C64:D64 C71:D71 C98:D98 C111:D111 C145:D145 C155:D155 C159:D159 C164:D164 C173:D173 C178:D178 C201:D201">
    <cfRule type="containsBlanks" dxfId="43" priority="107">
      <formula>LEN(TRIM(B13))=0</formula>
    </cfRule>
  </conditionalFormatting>
  <conditionalFormatting sqref="E15">
    <cfRule type="containsBlanks" dxfId="42" priority="98">
      <formula>LEN(TRIM(E15))=0</formula>
    </cfRule>
  </conditionalFormatting>
  <conditionalFormatting sqref="E17:E20">
    <cfRule type="containsBlanks" dxfId="41" priority="99">
      <formula>LEN(TRIM(E17))=0</formula>
    </cfRule>
  </conditionalFormatting>
  <conditionalFormatting sqref="E22:E23">
    <cfRule type="containsBlanks" dxfId="40" priority="96">
      <formula>LEN(TRIM(E22))=0</formula>
    </cfRule>
  </conditionalFormatting>
  <conditionalFormatting sqref="E25:E26">
    <cfRule type="containsBlanks" dxfId="39" priority="94">
      <formula>LEN(TRIM(E25))=0</formula>
    </cfRule>
  </conditionalFormatting>
  <conditionalFormatting sqref="E28:E29">
    <cfRule type="containsBlanks" dxfId="38" priority="93">
      <formula>LEN(TRIM(E28))=0</formula>
    </cfRule>
  </conditionalFormatting>
  <conditionalFormatting sqref="E31:E34">
    <cfRule type="containsBlanks" dxfId="37" priority="90">
      <formula>LEN(TRIM(E31))=0</formula>
    </cfRule>
  </conditionalFormatting>
  <conditionalFormatting sqref="E38:E41">
    <cfRule type="containsBlanks" dxfId="36" priority="88">
      <formula>LEN(TRIM(E38))=0</formula>
    </cfRule>
  </conditionalFormatting>
  <conditionalFormatting sqref="E45">
    <cfRule type="containsBlanks" dxfId="35" priority="86">
      <formula>LEN(TRIM(E45))=0</formula>
    </cfRule>
  </conditionalFormatting>
  <conditionalFormatting sqref="E49:E50">
    <cfRule type="containsBlanks" dxfId="34" priority="83">
      <formula>LEN(TRIM(E49))=0</formula>
    </cfRule>
  </conditionalFormatting>
  <conditionalFormatting sqref="E52:E53">
    <cfRule type="containsBlanks" dxfId="33" priority="81">
      <formula>LEN(TRIM(E52))=0</formula>
    </cfRule>
  </conditionalFormatting>
  <conditionalFormatting sqref="E57:E59">
    <cfRule type="containsBlanks" dxfId="32" priority="79">
      <formula>LEN(TRIM(E57))=0</formula>
    </cfRule>
  </conditionalFormatting>
  <conditionalFormatting sqref="E62">
    <cfRule type="containsBlanks" dxfId="31" priority="77">
      <formula>LEN(TRIM(E62))=0</formula>
    </cfRule>
  </conditionalFormatting>
  <conditionalFormatting sqref="E66">
    <cfRule type="containsBlanks" dxfId="30" priority="75">
      <formula>LEN(TRIM(E66))=0</formula>
    </cfRule>
  </conditionalFormatting>
  <conditionalFormatting sqref="E73">
    <cfRule type="containsBlanks" dxfId="29" priority="71">
      <formula>LEN(TRIM(E73))=0</formula>
    </cfRule>
  </conditionalFormatting>
  <conditionalFormatting sqref="E75:E77">
    <cfRule type="containsBlanks" dxfId="28" priority="70">
      <formula>LEN(TRIM(E75))=0</formula>
    </cfRule>
  </conditionalFormatting>
  <conditionalFormatting sqref="E79">
    <cfRule type="containsBlanks" dxfId="27" priority="69">
      <formula>LEN(TRIM(E79))=0</formula>
    </cfRule>
  </conditionalFormatting>
  <conditionalFormatting sqref="E100:E103">
    <cfRule type="containsBlanks" dxfId="26" priority="66">
      <formula>LEN(TRIM(E100))=0</formula>
    </cfRule>
  </conditionalFormatting>
  <conditionalFormatting sqref="E105">
    <cfRule type="containsBlanks" dxfId="25" priority="61">
      <formula>LEN(TRIM(E105))=0</formula>
    </cfRule>
  </conditionalFormatting>
  <conditionalFormatting sqref="E107:E109">
    <cfRule type="containsBlanks" dxfId="24" priority="62">
      <formula>LEN(TRIM(E107))=0</formula>
    </cfRule>
  </conditionalFormatting>
  <conditionalFormatting sqref="E113:E116">
    <cfRule type="containsBlanks" dxfId="23" priority="50">
      <formula>LEN(TRIM(E113))=0</formula>
    </cfRule>
  </conditionalFormatting>
  <conditionalFormatting sqref="E118:E123">
    <cfRule type="containsBlanks" dxfId="22" priority="51">
      <formula>LEN(TRIM(E118))=0</formula>
    </cfRule>
  </conditionalFormatting>
  <conditionalFormatting sqref="E125:E133">
    <cfRule type="containsBlanks" dxfId="21" priority="52">
      <formula>LEN(TRIM(E125))=0</formula>
    </cfRule>
  </conditionalFormatting>
  <conditionalFormatting sqref="E135">
    <cfRule type="containsBlanks" dxfId="20" priority="53">
      <formula>LEN(TRIM(E135))=0</formula>
    </cfRule>
  </conditionalFormatting>
  <conditionalFormatting sqref="E137:E143">
    <cfRule type="containsBlanks" dxfId="19" priority="54">
      <formula>LEN(TRIM(E137))=0</formula>
    </cfRule>
  </conditionalFormatting>
  <conditionalFormatting sqref="E147:E148">
    <cfRule type="containsBlanks" dxfId="18" priority="48">
      <formula>LEN(TRIM(E147))=0</formula>
    </cfRule>
  </conditionalFormatting>
  <conditionalFormatting sqref="E150:E153">
    <cfRule type="containsBlanks" dxfId="17" priority="45">
      <formula>LEN(TRIM(E150))=0</formula>
    </cfRule>
  </conditionalFormatting>
  <conditionalFormatting sqref="E157:E158">
    <cfRule type="containsBlanks" dxfId="16" priority="43">
      <formula>LEN(TRIM(E157))=0</formula>
    </cfRule>
  </conditionalFormatting>
  <conditionalFormatting sqref="E161:E162">
    <cfRule type="containsBlanks" dxfId="15" priority="42">
      <formula>LEN(TRIM(E161))=0</formula>
    </cfRule>
  </conditionalFormatting>
  <conditionalFormatting sqref="E166:E167">
    <cfRule type="containsBlanks" dxfId="14" priority="39">
      <formula>LEN(TRIM(E166))=0</formula>
    </cfRule>
  </conditionalFormatting>
  <conditionalFormatting sqref="E169">
    <cfRule type="containsBlanks" dxfId="13" priority="37">
      <formula>LEN(TRIM(E169))=0</formula>
    </cfRule>
  </conditionalFormatting>
  <conditionalFormatting sqref="E175:E176">
    <cfRule type="containsBlanks" dxfId="12" priority="28">
      <formula>LEN(TRIM(E175))=0</formula>
    </cfRule>
  </conditionalFormatting>
  <conditionalFormatting sqref="E180:E182">
    <cfRule type="containsBlanks" dxfId="11" priority="26">
      <formula>LEN(TRIM(E180))=0</formula>
    </cfRule>
  </conditionalFormatting>
  <conditionalFormatting sqref="E184:E190">
    <cfRule type="containsBlanks" dxfId="10" priority="24">
      <formula>LEN(TRIM(E184))=0</formula>
    </cfRule>
  </conditionalFormatting>
  <conditionalFormatting sqref="E192">
    <cfRule type="containsBlanks" dxfId="9" priority="22">
      <formula>LEN(TRIM(E192))=0</formula>
    </cfRule>
  </conditionalFormatting>
  <conditionalFormatting sqref="E194:E195">
    <cfRule type="containsBlanks" dxfId="8" priority="19">
      <formula>LEN(TRIM(E194))=0</formula>
    </cfRule>
  </conditionalFormatting>
  <conditionalFormatting sqref="E197">
    <cfRule type="containsBlanks" dxfId="7" priority="17">
      <formula>LEN(TRIM(E197))=0</formula>
    </cfRule>
  </conditionalFormatting>
  <conditionalFormatting sqref="E199">
    <cfRule type="containsBlanks" dxfId="6" priority="15">
      <formula>LEN(TRIM(E199))=0</formula>
    </cfRule>
  </conditionalFormatting>
  <conditionalFormatting sqref="E203">
    <cfRule type="containsBlanks" dxfId="5" priority="12">
      <formula>LEN(TRIM(E203))=0</formula>
    </cfRule>
  </conditionalFormatting>
  <conditionalFormatting sqref="E205">
    <cfRule type="containsBlanks" dxfId="4" priority="11">
      <formula>LEN(TRIM(E205))=0</formula>
    </cfRule>
  </conditionalFormatting>
  <pageMargins left="0.70866141732283461" right="0.70866141732283461" top="0.74803149606299213" bottom="0.74803149606299213" header="0.31496062992125984" footer="0.31496062992125984"/>
  <pageSetup paperSize="9" scale="82" firstPageNumber="2" fitToHeight="0" orientation="landscape" useFirstPageNumber="1" r:id="rId1"/>
  <headerFooter>
    <oddFooter>&amp;C&amp;P</oddFooter>
  </headerFooter>
  <rowBreaks count="2" manualBreakCount="2">
    <brk id="84" max="6" man="1"/>
    <brk id="143" max="6" man="1"/>
  </rowBreaks>
  <ignoredErrors>
    <ignoredError sqref="B20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48"/>
  <sheetViews>
    <sheetView showGridLines="0" view="pageLayout" zoomScaleNormal="100" zoomScaleSheetLayoutView="100" workbookViewId="0">
      <selection activeCell="N24" sqref="N24"/>
    </sheetView>
  </sheetViews>
  <sheetFormatPr defaultColWidth="9.109375" defaultRowHeight="13.2" x14ac:dyDescent="0.25"/>
  <cols>
    <col min="1" max="1" width="38.33203125" style="1" customWidth="1"/>
    <col min="2" max="2" width="18.88671875" style="1" customWidth="1"/>
    <col min="3" max="4" width="14.6640625" style="1" bestFit="1" customWidth="1"/>
    <col min="5" max="5" width="18.21875" style="1" customWidth="1"/>
    <col min="6" max="7" width="8.5546875" style="1" bestFit="1" customWidth="1"/>
    <col min="8" max="16384" width="9.109375" style="1"/>
  </cols>
  <sheetData>
    <row r="2" spans="1:7" s="3" customFormat="1" ht="15.6" x14ac:dyDescent="0.3">
      <c r="A2" s="158" t="s">
        <v>255</v>
      </c>
      <c r="B2" s="158"/>
      <c r="C2" s="158"/>
      <c r="D2" s="158"/>
      <c r="E2" s="158"/>
      <c r="F2" s="158"/>
      <c r="G2" s="158"/>
    </row>
    <row r="3" spans="1:7" x14ac:dyDescent="0.25">
      <c r="A3" s="43"/>
      <c r="B3" s="43"/>
      <c r="C3" s="43"/>
      <c r="D3" s="43"/>
      <c r="E3" s="43"/>
      <c r="F3" s="43"/>
      <c r="G3" s="43"/>
    </row>
    <row r="4" spans="1:7" ht="39.6" x14ac:dyDescent="0.25">
      <c r="A4" s="54" t="s">
        <v>115</v>
      </c>
      <c r="B4" s="28" t="s">
        <v>303</v>
      </c>
      <c r="C4" s="28" t="s">
        <v>289</v>
      </c>
      <c r="D4" s="28" t="s">
        <v>290</v>
      </c>
      <c r="E4" s="28" t="s">
        <v>305</v>
      </c>
      <c r="F4" s="36" t="s">
        <v>188</v>
      </c>
      <c r="G4" s="36" t="s">
        <v>189</v>
      </c>
    </row>
    <row r="5" spans="1:7" s="4" customFormat="1" ht="10.199999999999999" x14ac:dyDescent="0.2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2" t="s">
        <v>273</v>
      </c>
      <c r="G5" s="52" t="s">
        <v>284</v>
      </c>
    </row>
    <row r="6" spans="1:7" ht="26.4" x14ac:dyDescent="0.25">
      <c r="A6" s="7" t="s">
        <v>116</v>
      </c>
      <c r="B6" s="7"/>
      <c r="C6" s="7"/>
      <c r="D6" s="7"/>
      <c r="E6" s="7"/>
      <c r="F6" s="7"/>
      <c r="G6" s="7"/>
    </row>
    <row r="7" spans="1:7" x14ac:dyDescent="0.25">
      <c r="A7" s="47" t="s">
        <v>157</v>
      </c>
      <c r="B7" s="58">
        <f>B8</f>
        <v>285597.95</v>
      </c>
      <c r="C7" s="58">
        <f t="shared" ref="C7:E7" si="0">C8</f>
        <v>516015</v>
      </c>
      <c r="D7" s="58">
        <f t="shared" si="0"/>
        <v>516015</v>
      </c>
      <c r="E7" s="58">
        <f t="shared" si="0"/>
        <v>343778.86</v>
      </c>
      <c r="F7" s="97">
        <f t="shared" ref="F7:F21" si="1">IFERROR(E7/B7*100,"-")</f>
        <v>120.37161331165017</v>
      </c>
      <c r="G7" s="97">
        <f>IFERROR(E7/D7*100,"-")</f>
        <v>66.621873395153244</v>
      </c>
    </row>
    <row r="8" spans="1:7" x14ac:dyDescent="0.25">
      <c r="A8" s="48" t="s">
        <v>145</v>
      </c>
      <c r="B8" s="14">
        <v>285597.95</v>
      </c>
      <c r="C8" s="14">
        <v>516015</v>
      </c>
      <c r="D8" s="14">
        <v>516015</v>
      </c>
      <c r="E8" s="14">
        <v>343778.86</v>
      </c>
      <c r="F8" s="98">
        <f t="shared" si="1"/>
        <v>120.37161331165017</v>
      </c>
      <c r="G8" s="98">
        <f>IFERROR(E8/D8*100,"-")</f>
        <v>66.621873395153244</v>
      </c>
    </row>
    <row r="9" spans="1:7" x14ac:dyDescent="0.25">
      <c r="A9" s="47" t="s">
        <v>158</v>
      </c>
      <c r="B9" s="58">
        <f>B10</f>
        <v>1933.04</v>
      </c>
      <c r="C9" s="58">
        <f t="shared" ref="C9:E9" si="2">C10</f>
        <v>1000</v>
      </c>
      <c r="D9" s="58">
        <f t="shared" si="2"/>
        <v>1000</v>
      </c>
      <c r="E9" s="58">
        <f t="shared" si="2"/>
        <v>1851.25</v>
      </c>
      <c r="F9" s="97">
        <f t="shared" si="1"/>
        <v>95.768840789637053</v>
      </c>
      <c r="G9" s="97">
        <f>IFERROR(E9/D9*100,"-")</f>
        <v>185.125</v>
      </c>
    </row>
    <row r="10" spans="1:7" x14ac:dyDescent="0.25">
      <c r="A10" s="48" t="s">
        <v>152</v>
      </c>
      <c r="B10" s="14">
        <v>1933.04</v>
      </c>
      <c r="C10" s="14">
        <v>1000</v>
      </c>
      <c r="D10" s="14">
        <v>1000</v>
      </c>
      <c r="E10" s="14">
        <v>1851.25</v>
      </c>
      <c r="F10" s="98">
        <f t="shared" si="1"/>
        <v>95.768840789637053</v>
      </c>
      <c r="G10" s="98">
        <f>IFERROR(E10/D10*100,"-")</f>
        <v>185.125</v>
      </c>
    </row>
    <row r="11" spans="1:7" ht="26.4" hidden="1" x14ac:dyDescent="0.25">
      <c r="A11" s="47" t="s">
        <v>159</v>
      </c>
      <c r="B11" s="58">
        <f>B12+B13</f>
        <v>0</v>
      </c>
      <c r="C11" s="58">
        <f t="shared" ref="C11:E11" si="3">C12+C13</f>
        <v>0</v>
      </c>
      <c r="D11" s="58">
        <f t="shared" ref="D11" si="4">D12+D13</f>
        <v>0</v>
      </c>
      <c r="E11" s="58">
        <f t="shared" si="3"/>
        <v>0</v>
      </c>
      <c r="F11" s="97" t="str">
        <f t="shared" si="1"/>
        <v>-</v>
      </c>
      <c r="G11" s="97" t="str">
        <f t="shared" ref="G11:G21" si="5">IFERROR(E11/C11*100,"-")</f>
        <v>-</v>
      </c>
    </row>
    <row r="12" spans="1:7" ht="26.4" hidden="1" x14ac:dyDescent="0.25">
      <c r="A12" s="48" t="s">
        <v>148</v>
      </c>
      <c r="B12" s="14">
        <v>0</v>
      </c>
      <c r="C12" s="14">
        <v>0</v>
      </c>
      <c r="D12" s="14">
        <v>0</v>
      </c>
      <c r="E12" s="14">
        <v>0</v>
      </c>
      <c r="F12" s="98" t="str">
        <f t="shared" si="1"/>
        <v>-</v>
      </c>
      <c r="G12" s="98" t="str">
        <f t="shared" si="5"/>
        <v>-</v>
      </c>
    </row>
    <row r="13" spans="1:7" hidden="1" x14ac:dyDescent="0.25">
      <c r="A13" s="48" t="s">
        <v>151</v>
      </c>
      <c r="B13" s="14">
        <v>0</v>
      </c>
      <c r="C13" s="14">
        <v>0</v>
      </c>
      <c r="D13" s="14">
        <v>0</v>
      </c>
      <c r="E13" s="14">
        <v>0</v>
      </c>
      <c r="F13" s="98" t="str">
        <f t="shared" si="1"/>
        <v>-</v>
      </c>
      <c r="G13" s="98" t="str">
        <f t="shared" si="5"/>
        <v>-</v>
      </c>
    </row>
    <row r="14" spans="1:7" x14ac:dyDescent="0.25">
      <c r="A14" s="47" t="s">
        <v>160</v>
      </c>
      <c r="B14" s="58">
        <f>B15+B16</f>
        <v>337004.74</v>
      </c>
      <c r="C14" s="58">
        <f t="shared" ref="C14:E14" si="6">C15+C16</f>
        <v>338870</v>
      </c>
      <c r="D14" s="58">
        <f t="shared" ref="D14" si="7">D15+D16</f>
        <v>338870</v>
      </c>
      <c r="E14" s="58">
        <f t="shared" si="6"/>
        <v>169432.58</v>
      </c>
      <c r="F14" s="97">
        <f t="shared" si="1"/>
        <v>50.276022823892617</v>
      </c>
      <c r="G14" s="97">
        <f>IFERROR(E14/D14*100,"-")</f>
        <v>49.99928586183492</v>
      </c>
    </row>
    <row r="15" spans="1:7" x14ac:dyDescent="0.25">
      <c r="A15" s="48" t="s">
        <v>149</v>
      </c>
      <c r="B15" s="14">
        <v>314956.27</v>
      </c>
      <c r="C15" s="14">
        <v>338870</v>
      </c>
      <c r="D15" s="14">
        <v>338870</v>
      </c>
      <c r="E15" s="14">
        <v>169432.58</v>
      </c>
      <c r="F15" s="98">
        <f t="shared" si="1"/>
        <v>53.795588828887254</v>
      </c>
      <c r="G15" s="98">
        <f>IFERROR(E15/D15*100,"-")</f>
        <v>49.99928586183492</v>
      </c>
    </row>
    <row r="16" spans="1:7" x14ac:dyDescent="0.25">
      <c r="A16" s="48" t="s">
        <v>150</v>
      </c>
      <c r="B16" s="14">
        <v>22048.47</v>
      </c>
      <c r="C16" s="14">
        <v>0</v>
      </c>
      <c r="D16" s="14">
        <v>0</v>
      </c>
      <c r="E16" s="14">
        <v>0</v>
      </c>
      <c r="F16" s="98">
        <f>IFERROR(E16/B16*100,"-")</f>
        <v>0</v>
      </c>
      <c r="G16" s="98" t="str">
        <f>IFERROR(E16/D16*100,"-")</f>
        <v>-</v>
      </c>
    </row>
    <row r="17" spans="1:7" hidden="1" x14ac:dyDescent="0.25">
      <c r="A17" s="47" t="s">
        <v>193</v>
      </c>
      <c r="B17" s="58">
        <f>B18</f>
        <v>0</v>
      </c>
      <c r="C17" s="58">
        <f t="shared" ref="C17:E17" si="8">C18</f>
        <v>0</v>
      </c>
      <c r="D17" s="58">
        <f t="shared" si="8"/>
        <v>0</v>
      </c>
      <c r="E17" s="58">
        <f t="shared" si="8"/>
        <v>0</v>
      </c>
      <c r="F17" s="97" t="str">
        <f t="shared" si="1"/>
        <v>-</v>
      </c>
      <c r="G17" s="97" t="str">
        <f t="shared" si="5"/>
        <v>-</v>
      </c>
    </row>
    <row r="18" spans="1:7" hidden="1" x14ac:dyDescent="0.25">
      <c r="A18" s="48" t="s">
        <v>192</v>
      </c>
      <c r="B18" s="14">
        <v>0</v>
      </c>
      <c r="C18" s="14">
        <v>0</v>
      </c>
      <c r="D18" s="14">
        <v>0</v>
      </c>
      <c r="E18" s="14">
        <v>0</v>
      </c>
      <c r="F18" s="98" t="str">
        <f t="shared" si="1"/>
        <v>-</v>
      </c>
      <c r="G18" s="98" t="str">
        <f t="shared" si="5"/>
        <v>-</v>
      </c>
    </row>
    <row r="19" spans="1:7" ht="39.6" hidden="1" x14ac:dyDescent="0.25">
      <c r="A19" s="47" t="s">
        <v>217</v>
      </c>
      <c r="B19" s="58">
        <f>B20+B21</f>
        <v>0</v>
      </c>
      <c r="C19" s="58">
        <f t="shared" ref="C19:E19" si="9">C20+C21</f>
        <v>0</v>
      </c>
      <c r="D19" s="58">
        <f t="shared" ref="D19" si="10">D20+D21</f>
        <v>0</v>
      </c>
      <c r="E19" s="58">
        <f t="shared" si="9"/>
        <v>0</v>
      </c>
      <c r="F19" s="97" t="str">
        <f t="shared" si="1"/>
        <v>-</v>
      </c>
      <c r="G19" s="97" t="str">
        <f t="shared" si="5"/>
        <v>-</v>
      </c>
    </row>
    <row r="20" spans="1:7" hidden="1" x14ac:dyDescent="0.25">
      <c r="A20" s="48" t="s">
        <v>146</v>
      </c>
      <c r="B20" s="14">
        <v>0</v>
      </c>
      <c r="C20" s="14">
        <v>0</v>
      </c>
      <c r="D20" s="14">
        <v>0</v>
      </c>
      <c r="E20" s="14">
        <v>0</v>
      </c>
      <c r="F20" s="98" t="str">
        <f t="shared" si="1"/>
        <v>-</v>
      </c>
      <c r="G20" s="98" t="str">
        <f t="shared" si="5"/>
        <v>-</v>
      </c>
    </row>
    <row r="21" spans="1:7" ht="26.4" hidden="1" x14ac:dyDescent="0.25">
      <c r="A21" s="48" t="s">
        <v>161</v>
      </c>
      <c r="B21" s="94">
        <v>0</v>
      </c>
      <c r="C21" s="94">
        <v>0</v>
      </c>
      <c r="D21" s="94">
        <v>0</v>
      </c>
      <c r="E21" s="94">
        <v>0</v>
      </c>
      <c r="F21" s="98" t="str">
        <f t="shared" si="1"/>
        <v>-</v>
      </c>
      <c r="G21" s="98" t="str">
        <f t="shared" si="5"/>
        <v>-</v>
      </c>
    </row>
    <row r="22" spans="1:7" x14ac:dyDescent="0.25">
      <c r="A22" s="48"/>
      <c r="B22" s="11"/>
      <c r="C22" s="11"/>
      <c r="D22" s="11"/>
      <c r="E22" s="11"/>
      <c r="F22" s="98"/>
      <c r="G22" s="98"/>
    </row>
    <row r="23" spans="1:7" x14ac:dyDescent="0.25">
      <c r="A23" s="56" t="s">
        <v>19</v>
      </c>
      <c r="B23" s="57">
        <f>B7+B9+B11+B14+B17+B19</f>
        <v>624535.73</v>
      </c>
      <c r="C23" s="57">
        <f t="shared" ref="C23:E23" si="11">C7+C9+C11+C14+C17+C19</f>
        <v>855885</v>
      </c>
      <c r="D23" s="57">
        <f t="shared" ref="D23" si="12">D7+D9+D11+D14+D17+D19</f>
        <v>855885</v>
      </c>
      <c r="E23" s="57">
        <f t="shared" si="11"/>
        <v>515062.68999999994</v>
      </c>
      <c r="F23" s="100">
        <f>IFERROR(E23/B23*100,"-")</f>
        <v>82.471292715310298</v>
      </c>
      <c r="G23" s="100">
        <f>IFERROR(E23/D23*100,"-")</f>
        <v>60.178959790158714</v>
      </c>
    </row>
    <row r="24" spans="1:7" s="5" customFormat="1" x14ac:dyDescent="0.25">
      <c r="B24" s="78"/>
      <c r="C24" s="78"/>
      <c r="D24" s="78"/>
      <c r="E24" s="78"/>
      <c r="F24" s="138"/>
      <c r="G24" s="138"/>
    </row>
    <row r="25" spans="1:7" x14ac:dyDescent="0.25">
      <c r="B25" s="65"/>
      <c r="C25" s="65"/>
      <c r="D25" s="65"/>
      <c r="E25" s="65"/>
      <c r="F25" s="65"/>
      <c r="G25" s="65"/>
    </row>
    <row r="26" spans="1:7" x14ac:dyDescent="0.25">
      <c r="B26" s="65"/>
      <c r="C26" s="65"/>
      <c r="D26" s="65"/>
      <c r="E26" s="65"/>
      <c r="F26" s="95"/>
      <c r="G26" s="95"/>
    </row>
    <row r="27" spans="1:7" ht="26.4" x14ac:dyDescent="0.25">
      <c r="A27" s="7" t="s">
        <v>117</v>
      </c>
      <c r="B27" s="79"/>
      <c r="C27" s="79"/>
      <c r="D27" s="79"/>
      <c r="E27" s="79"/>
      <c r="F27" s="139"/>
      <c r="G27" s="139"/>
    </row>
    <row r="28" spans="1:7" x14ac:dyDescent="0.25">
      <c r="A28" s="47" t="s">
        <v>157</v>
      </c>
      <c r="B28" s="97">
        <f>B29</f>
        <v>292396.25</v>
      </c>
      <c r="C28" s="97">
        <f t="shared" ref="C28:E28" si="13">C29</f>
        <v>516015</v>
      </c>
      <c r="D28" s="97">
        <f t="shared" si="13"/>
        <v>516015</v>
      </c>
      <c r="E28" s="97">
        <f t="shared" si="13"/>
        <v>350820.87</v>
      </c>
      <c r="F28" s="97">
        <f t="shared" ref="F28:F44" si="14">IFERROR(E28/B28*100,"-")</f>
        <v>119.98131644985186</v>
      </c>
      <c r="G28" s="97">
        <f>IFERROR(E28/D28*100,"-")</f>
        <v>67.986564344059758</v>
      </c>
    </row>
    <row r="29" spans="1:7" x14ac:dyDescent="0.25">
      <c r="A29" s="48" t="s">
        <v>145</v>
      </c>
      <c r="B29" s="98">
        <v>292396.25</v>
      </c>
      <c r="C29" s="98">
        <v>516015</v>
      </c>
      <c r="D29" s="98">
        <v>516015</v>
      </c>
      <c r="E29" s="98">
        <v>350820.87</v>
      </c>
      <c r="F29" s="98">
        <f t="shared" si="14"/>
        <v>119.98131644985186</v>
      </c>
      <c r="G29" s="98">
        <f>IFERROR(E29/D29*100,"-")</f>
        <v>67.986564344059758</v>
      </c>
    </row>
    <row r="30" spans="1:7" x14ac:dyDescent="0.25">
      <c r="A30" s="47" t="s">
        <v>158</v>
      </c>
      <c r="B30" s="97">
        <f>B31</f>
        <v>0</v>
      </c>
      <c r="C30" s="97">
        <f t="shared" ref="C30:E30" si="15">C31</f>
        <v>1000</v>
      </c>
      <c r="D30" s="97">
        <f t="shared" si="15"/>
        <v>1000</v>
      </c>
      <c r="E30" s="97">
        <f t="shared" si="15"/>
        <v>0</v>
      </c>
      <c r="F30" s="97" t="str">
        <f t="shared" si="14"/>
        <v>-</v>
      </c>
      <c r="G30" s="97">
        <f>IFERROR(E30/D30*100,"-")</f>
        <v>0</v>
      </c>
    </row>
    <row r="31" spans="1:7" x14ac:dyDescent="0.25">
      <c r="A31" s="48" t="s">
        <v>152</v>
      </c>
      <c r="B31" s="98">
        <v>0</v>
      </c>
      <c r="C31" s="98">
        <v>1000</v>
      </c>
      <c r="D31" s="98">
        <v>1000</v>
      </c>
      <c r="E31" s="98">
        <v>0</v>
      </c>
      <c r="F31" s="98" t="str">
        <f t="shared" si="14"/>
        <v>-</v>
      </c>
      <c r="G31" s="98">
        <f>IFERROR(E31/D31*100,"-")</f>
        <v>0</v>
      </c>
    </row>
    <row r="32" spans="1:7" ht="26.4" hidden="1" x14ac:dyDescent="0.25">
      <c r="A32" s="47" t="s">
        <v>159</v>
      </c>
      <c r="B32" s="97">
        <f>B33+B34</f>
        <v>0</v>
      </c>
      <c r="C32" s="97">
        <f t="shared" ref="C32:E32" si="16">C33+C34</f>
        <v>0</v>
      </c>
      <c r="D32" s="97">
        <f t="shared" ref="D32" si="17">D33+D34</f>
        <v>0</v>
      </c>
      <c r="E32" s="97">
        <f t="shared" si="16"/>
        <v>0</v>
      </c>
      <c r="F32" s="97" t="str">
        <f t="shared" si="14"/>
        <v>-</v>
      </c>
      <c r="G32" s="97" t="str">
        <f t="shared" ref="G32:G44" si="18">IFERROR(E32/C32*100,"-")</f>
        <v>-</v>
      </c>
    </row>
    <row r="33" spans="1:7" ht="26.4" hidden="1" x14ac:dyDescent="0.25">
      <c r="A33" s="48" t="s">
        <v>148</v>
      </c>
      <c r="B33" s="98">
        <v>0</v>
      </c>
      <c r="C33" s="98">
        <v>0</v>
      </c>
      <c r="D33" s="98">
        <v>0</v>
      </c>
      <c r="E33" s="98">
        <v>0</v>
      </c>
      <c r="F33" s="98" t="str">
        <f t="shared" si="14"/>
        <v>-</v>
      </c>
      <c r="G33" s="98" t="str">
        <f t="shared" si="18"/>
        <v>-</v>
      </c>
    </row>
    <row r="34" spans="1:7" hidden="1" x14ac:dyDescent="0.25">
      <c r="A34" s="48" t="s">
        <v>151</v>
      </c>
      <c r="B34" s="98">
        <v>0</v>
      </c>
      <c r="C34" s="98">
        <v>0</v>
      </c>
      <c r="D34" s="98">
        <v>0</v>
      </c>
      <c r="E34" s="98">
        <v>0</v>
      </c>
      <c r="F34" s="98" t="str">
        <f t="shared" si="14"/>
        <v>-</v>
      </c>
      <c r="G34" s="98" t="str">
        <f t="shared" si="18"/>
        <v>-</v>
      </c>
    </row>
    <row r="35" spans="1:7" x14ac:dyDescent="0.25">
      <c r="A35" s="47" t="s">
        <v>160</v>
      </c>
      <c r="B35" s="97">
        <f>B36+B37</f>
        <v>86052.1</v>
      </c>
      <c r="C35" s="97">
        <f t="shared" ref="C35:E35" si="19">C36+C37</f>
        <v>442270</v>
      </c>
      <c r="D35" s="97">
        <f t="shared" ref="D35" si="20">D36+D37</f>
        <v>442270</v>
      </c>
      <c r="E35" s="97">
        <f t="shared" si="19"/>
        <v>75147.930000000008</v>
      </c>
      <c r="F35" s="97">
        <f t="shared" si="14"/>
        <v>87.328409184668359</v>
      </c>
      <c r="G35" s="97">
        <f>IFERROR(E35/D35*100,"-")</f>
        <v>16.991414746647976</v>
      </c>
    </row>
    <row r="36" spans="1:7" x14ac:dyDescent="0.25">
      <c r="A36" s="48" t="s">
        <v>149</v>
      </c>
      <c r="B36" s="98">
        <v>78735.3</v>
      </c>
      <c r="C36" s="98">
        <v>432370</v>
      </c>
      <c r="D36" s="98">
        <v>432370</v>
      </c>
      <c r="E36" s="98">
        <v>73702.100000000006</v>
      </c>
      <c r="F36" s="98">
        <f t="shared" si="14"/>
        <v>93.607441643074964</v>
      </c>
      <c r="G36" s="98">
        <f>IFERROR(E36/D36*100,"-")</f>
        <v>17.046071651594698</v>
      </c>
    </row>
    <row r="37" spans="1:7" x14ac:dyDescent="0.25">
      <c r="A37" s="48" t="s">
        <v>150</v>
      </c>
      <c r="B37" s="98">
        <v>7316.8</v>
      </c>
      <c r="C37" s="98">
        <v>9900</v>
      </c>
      <c r="D37" s="98">
        <v>9900</v>
      </c>
      <c r="E37" s="98">
        <v>1445.83</v>
      </c>
      <c r="F37" s="98">
        <f t="shared" si="14"/>
        <v>19.760414388803845</v>
      </c>
      <c r="G37" s="98">
        <f>IFERROR(E37/D37*100,"-")</f>
        <v>14.604343434343434</v>
      </c>
    </row>
    <row r="38" spans="1:7" hidden="1" x14ac:dyDescent="0.25">
      <c r="A38" s="47" t="s">
        <v>193</v>
      </c>
      <c r="B38" s="97">
        <v>0</v>
      </c>
      <c r="C38" s="97">
        <f t="shared" ref="C38:E38" si="21">C39</f>
        <v>0</v>
      </c>
      <c r="D38" s="97">
        <f t="shared" si="21"/>
        <v>0</v>
      </c>
      <c r="E38" s="97">
        <f t="shared" si="21"/>
        <v>0</v>
      </c>
      <c r="F38" s="97" t="str">
        <f t="shared" si="14"/>
        <v>-</v>
      </c>
      <c r="G38" s="97" t="str">
        <f t="shared" si="18"/>
        <v>-</v>
      </c>
    </row>
    <row r="39" spans="1:7" hidden="1" x14ac:dyDescent="0.25">
      <c r="A39" s="48" t="s">
        <v>192</v>
      </c>
      <c r="B39" s="98">
        <v>0</v>
      </c>
      <c r="C39" s="98">
        <v>0</v>
      </c>
      <c r="D39" s="98">
        <v>0</v>
      </c>
      <c r="E39" s="98">
        <v>0</v>
      </c>
      <c r="F39" s="98" t="str">
        <f t="shared" si="14"/>
        <v>-</v>
      </c>
      <c r="G39" s="98" t="str">
        <f t="shared" si="18"/>
        <v>-</v>
      </c>
    </row>
    <row r="40" spans="1:7" ht="39.6" hidden="1" x14ac:dyDescent="0.25">
      <c r="A40" s="47" t="s">
        <v>217</v>
      </c>
      <c r="B40" s="97">
        <f>B41+B42</f>
        <v>0</v>
      </c>
      <c r="C40" s="97">
        <f t="shared" ref="C40:E40" si="22">C41+C42</f>
        <v>0</v>
      </c>
      <c r="D40" s="97">
        <f t="shared" ref="D40" si="23">D41+D42</f>
        <v>0</v>
      </c>
      <c r="E40" s="97">
        <f t="shared" si="22"/>
        <v>0</v>
      </c>
      <c r="F40" s="97" t="str">
        <f t="shared" si="14"/>
        <v>-</v>
      </c>
      <c r="G40" s="97" t="str">
        <f t="shared" si="18"/>
        <v>-</v>
      </c>
    </row>
    <row r="41" spans="1:7" hidden="1" x14ac:dyDescent="0.25">
      <c r="A41" s="48" t="s">
        <v>146</v>
      </c>
      <c r="B41" s="98">
        <v>0</v>
      </c>
      <c r="C41" s="98">
        <v>0</v>
      </c>
      <c r="D41" s="98">
        <v>0</v>
      </c>
      <c r="E41" s="98">
        <v>0</v>
      </c>
      <c r="F41" s="98" t="str">
        <f t="shared" si="14"/>
        <v>-</v>
      </c>
      <c r="G41" s="98" t="str">
        <f t="shared" si="18"/>
        <v>-</v>
      </c>
    </row>
    <row r="42" spans="1:7" ht="26.4" hidden="1" x14ac:dyDescent="0.25">
      <c r="A42" s="48" t="s">
        <v>161</v>
      </c>
      <c r="B42" s="21">
        <v>0</v>
      </c>
      <c r="C42" s="21">
        <v>0</v>
      </c>
      <c r="D42" s="21">
        <v>0</v>
      </c>
      <c r="E42" s="21">
        <v>0</v>
      </c>
      <c r="F42" s="98" t="str">
        <f t="shared" si="14"/>
        <v>-</v>
      </c>
      <c r="G42" s="98" t="str">
        <f t="shared" si="18"/>
        <v>-</v>
      </c>
    </row>
    <row r="43" spans="1:7" ht="26.4" hidden="1" x14ac:dyDescent="0.25">
      <c r="A43" s="47" t="s">
        <v>162</v>
      </c>
      <c r="B43" s="97">
        <f>B44</f>
        <v>0</v>
      </c>
      <c r="C43" s="97">
        <f t="shared" ref="C43:E43" si="24">C44</f>
        <v>0</v>
      </c>
      <c r="D43" s="97">
        <f t="shared" si="24"/>
        <v>0</v>
      </c>
      <c r="E43" s="97">
        <f t="shared" si="24"/>
        <v>0</v>
      </c>
      <c r="F43" s="97" t="str">
        <f t="shared" si="14"/>
        <v>-</v>
      </c>
      <c r="G43" s="97" t="str">
        <f t="shared" si="18"/>
        <v>-</v>
      </c>
    </row>
    <row r="44" spans="1:7" hidden="1" x14ac:dyDescent="0.25">
      <c r="A44" s="48" t="s">
        <v>147</v>
      </c>
      <c r="B44" s="21">
        <v>0</v>
      </c>
      <c r="C44" s="21">
        <v>0</v>
      </c>
      <c r="D44" s="21">
        <v>0</v>
      </c>
      <c r="E44" s="21">
        <v>0</v>
      </c>
      <c r="F44" s="98" t="str">
        <f t="shared" si="14"/>
        <v>-</v>
      </c>
      <c r="G44" s="98" t="str">
        <f t="shared" si="18"/>
        <v>-</v>
      </c>
    </row>
    <row r="45" spans="1:7" x14ac:dyDescent="0.25">
      <c r="A45" s="48"/>
      <c r="B45" s="98"/>
      <c r="C45" s="98"/>
      <c r="D45" s="98"/>
      <c r="E45" s="98"/>
      <c r="F45" s="98"/>
      <c r="G45" s="98"/>
    </row>
    <row r="46" spans="1:7" x14ac:dyDescent="0.25">
      <c r="A46" s="56" t="s">
        <v>102</v>
      </c>
      <c r="B46" s="100">
        <f>B28+B30+B32+B35+B38+B40+B43</f>
        <v>378448.35</v>
      </c>
      <c r="C46" s="100">
        <f t="shared" ref="C46:E46" si="25">C28+C30+C32+C35+C38+C40+C43</f>
        <v>959285</v>
      </c>
      <c r="D46" s="100">
        <f t="shared" ref="D46" si="26">D28+D30+D32+D35+D38+D40+D43</f>
        <v>959285</v>
      </c>
      <c r="E46" s="100">
        <f t="shared" si="25"/>
        <v>425968.8</v>
      </c>
      <c r="F46" s="100">
        <f>IFERROR(E46/B46*100,"-")</f>
        <v>112.55665403218167</v>
      </c>
      <c r="G46" s="100">
        <f>IFERROR(E46/D46*100,"-")</f>
        <v>44.404822341639864</v>
      </c>
    </row>
    <row r="48" spans="1:7" x14ac:dyDescent="0.25">
      <c r="B48" s="65"/>
      <c r="C48" s="65"/>
      <c r="D48" s="65"/>
      <c r="E48" s="65"/>
      <c r="F48" s="65"/>
      <c r="G48" s="65"/>
    </row>
  </sheetData>
  <mergeCells count="1">
    <mergeCell ref="A2:G2"/>
  </mergeCells>
  <conditionalFormatting sqref="B8:E8 B10:E10 B12:E13 B15:E16 B18:E18 B20:E21 B29:E29 B31:E31 B33:E34 B36:E37 B39:E39 B41:E42 B44:E44">
    <cfRule type="containsBlanks" dxfId="3" priority="13">
      <formula>LEN(TRIM(B8))=0</formula>
    </cfRule>
  </conditionalFormatting>
  <pageMargins left="1.3541666666666667" right="0.70866141732283472" top="0.74803149606299213" bottom="0.74803149606299213" header="0.31496062992125984" footer="0.31496062992125984"/>
  <pageSetup paperSize="9" firstPageNumber="5" fitToHeight="0" orientation="landscape" useFirstPageNumber="1" r:id="rId1"/>
  <headerFooter scaleWithDoc="0" alignWithMargins="0">
    <oddFooter>&amp;C5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0"/>
  <sheetViews>
    <sheetView showGridLines="0" view="pageLayout" topLeftCell="A3" zoomScaleNormal="100" zoomScaleSheetLayoutView="100" workbookViewId="0">
      <selection activeCell="E45" sqref="E45"/>
    </sheetView>
  </sheetViews>
  <sheetFormatPr defaultColWidth="9.109375" defaultRowHeight="13.2" x14ac:dyDescent="0.25"/>
  <cols>
    <col min="1" max="1" width="45" style="1" customWidth="1"/>
    <col min="2" max="2" width="19.44140625" style="1" customWidth="1"/>
    <col min="3" max="3" width="15.88671875" style="1" bestFit="1" customWidth="1"/>
    <col min="4" max="4" width="14.33203125" style="1" customWidth="1"/>
    <col min="5" max="5" width="17.44140625" style="1" customWidth="1"/>
    <col min="6" max="6" width="9.109375" style="1" bestFit="1" customWidth="1"/>
    <col min="7" max="7" width="8.5546875" style="1" bestFit="1" customWidth="1"/>
    <col min="8" max="16384" width="9.109375" style="1"/>
  </cols>
  <sheetData>
    <row r="1" spans="1:7" s="115" customFormat="1" ht="13.5" customHeight="1" x14ac:dyDescent="0.3">
      <c r="A1" s="158" t="s">
        <v>256</v>
      </c>
      <c r="B1" s="158"/>
      <c r="C1" s="158"/>
      <c r="D1" s="158"/>
      <c r="E1" s="158"/>
      <c r="F1" s="158"/>
      <c r="G1" s="158"/>
    </row>
    <row r="2" spans="1:7" ht="3.75" customHeight="1" x14ac:dyDescent="0.25">
      <c r="A2" s="43"/>
      <c r="B2" s="43"/>
      <c r="C2" s="43"/>
      <c r="D2" s="43"/>
      <c r="E2" s="43"/>
      <c r="F2" s="43"/>
      <c r="G2" s="43"/>
    </row>
    <row r="3" spans="1:7" ht="52.8" x14ac:dyDescent="0.25">
      <c r="A3" s="54" t="s">
        <v>118</v>
      </c>
      <c r="B3" s="28" t="s">
        <v>303</v>
      </c>
      <c r="C3" s="28" t="s">
        <v>289</v>
      </c>
      <c r="D3" s="28" t="s">
        <v>287</v>
      </c>
      <c r="E3" s="28" t="s">
        <v>305</v>
      </c>
      <c r="F3" s="36" t="s">
        <v>188</v>
      </c>
      <c r="G3" s="36" t="s">
        <v>189</v>
      </c>
    </row>
    <row r="4" spans="1:7" s="4" customFormat="1" ht="12.6" customHeight="1" x14ac:dyDescent="0.2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52" t="s">
        <v>273</v>
      </c>
      <c r="G4" s="52" t="s">
        <v>284</v>
      </c>
    </row>
    <row r="5" spans="1:7" ht="26.4" x14ac:dyDescent="0.25">
      <c r="A5" s="7" t="s">
        <v>124</v>
      </c>
      <c r="B5" s="7"/>
      <c r="C5" s="7"/>
      <c r="D5" s="7"/>
      <c r="E5" s="7"/>
      <c r="F5" s="7"/>
      <c r="G5" s="7"/>
    </row>
    <row r="6" spans="1:7" x14ac:dyDescent="0.25">
      <c r="A6" s="91" t="s">
        <v>119</v>
      </c>
      <c r="B6" s="107">
        <f>SUM(B7:B11)</f>
        <v>378448.35000000003</v>
      </c>
      <c r="C6" s="107">
        <f t="shared" ref="C6:E6" si="0">SUM(C7:C11)</f>
        <v>959285</v>
      </c>
      <c r="D6" s="107">
        <f t="shared" ref="D6" si="1">SUM(D7:D11)</f>
        <v>959285</v>
      </c>
      <c r="E6" s="107">
        <f t="shared" si="0"/>
        <v>425968.8</v>
      </c>
      <c r="F6" s="107">
        <f>IFERROR(E6/B6*100,"-")</f>
        <v>112.55665403218164</v>
      </c>
      <c r="G6" s="107">
        <f>IFERROR(E6/D6*100,"-")</f>
        <v>44.404822341639864</v>
      </c>
    </row>
    <row r="7" spans="1:7" hidden="1" x14ac:dyDescent="0.25">
      <c r="A7" s="51" t="s">
        <v>163</v>
      </c>
      <c r="B7" s="21">
        <v>0</v>
      </c>
      <c r="C7" s="21">
        <v>0</v>
      </c>
      <c r="D7" s="21">
        <v>0</v>
      </c>
      <c r="E7" s="21">
        <v>0</v>
      </c>
      <c r="F7" s="98" t="str">
        <f t="shared" ref="F7:F36" si="2">IFERROR(E7/B7*100,"-")</f>
        <v>-</v>
      </c>
      <c r="G7" s="98" t="str">
        <f t="shared" ref="G7:G36" si="3">IFERROR(E7/C7*100,"-")</f>
        <v>-</v>
      </c>
    </row>
    <row r="8" spans="1:7" x14ac:dyDescent="0.25">
      <c r="A8" s="51" t="s">
        <v>211</v>
      </c>
      <c r="B8" s="21">
        <v>5464.03</v>
      </c>
      <c r="C8" s="21">
        <v>0</v>
      </c>
      <c r="D8" s="21">
        <v>0</v>
      </c>
      <c r="E8" s="21">
        <v>0</v>
      </c>
      <c r="F8" s="98">
        <f>IFERROR(E8/B8*100,"-")</f>
        <v>0</v>
      </c>
      <c r="G8" s="98" t="str">
        <f>IFERROR(E8/D8*100,"-")</f>
        <v>-</v>
      </c>
    </row>
    <row r="9" spans="1:7" hidden="1" x14ac:dyDescent="0.25">
      <c r="A9" s="51" t="s">
        <v>164</v>
      </c>
      <c r="B9" s="21">
        <v>0</v>
      </c>
      <c r="C9" s="21">
        <v>0</v>
      </c>
      <c r="D9" s="21">
        <v>0</v>
      </c>
      <c r="E9" s="21">
        <v>0</v>
      </c>
      <c r="F9" s="98" t="str">
        <f t="shared" si="2"/>
        <v>-</v>
      </c>
      <c r="G9" s="98" t="str">
        <f t="shared" si="3"/>
        <v>-</v>
      </c>
    </row>
    <row r="10" spans="1:7" hidden="1" x14ac:dyDescent="0.25">
      <c r="A10" s="51" t="s">
        <v>165</v>
      </c>
      <c r="B10" s="21">
        <v>0</v>
      </c>
      <c r="C10" s="21">
        <v>0</v>
      </c>
      <c r="D10" s="21">
        <v>0</v>
      </c>
      <c r="E10" s="21">
        <v>0</v>
      </c>
      <c r="F10" s="98" t="str">
        <f t="shared" si="2"/>
        <v>-</v>
      </c>
      <c r="G10" s="98" t="str">
        <f t="shared" si="3"/>
        <v>-</v>
      </c>
    </row>
    <row r="11" spans="1:7" x14ac:dyDescent="0.25">
      <c r="A11" s="51" t="s">
        <v>166</v>
      </c>
      <c r="B11" s="21">
        <v>372984.32000000001</v>
      </c>
      <c r="C11" s="21">
        <v>959285</v>
      </c>
      <c r="D11" s="21">
        <v>959285</v>
      </c>
      <c r="E11" s="21">
        <v>425968.8</v>
      </c>
      <c r="F11" s="98">
        <f t="shared" si="2"/>
        <v>114.2055515899435</v>
      </c>
      <c r="G11" s="98">
        <f>IFERROR(E11/D11*100,"-")</f>
        <v>44.404822341639864</v>
      </c>
    </row>
    <row r="12" spans="1:7" hidden="1" x14ac:dyDescent="0.25">
      <c r="A12" s="81" t="s">
        <v>120</v>
      </c>
      <c r="B12" s="107">
        <f>SUM(B13:B16)</f>
        <v>0</v>
      </c>
      <c r="C12" s="107">
        <f t="shared" ref="C12:E12" si="4">SUM(C13:C16)</f>
        <v>0</v>
      </c>
      <c r="D12" s="107">
        <f t="shared" ref="D12" si="5">SUM(D13:D16)</f>
        <v>0</v>
      </c>
      <c r="E12" s="107">
        <f t="shared" si="4"/>
        <v>0</v>
      </c>
      <c r="F12" s="107" t="str">
        <f t="shared" si="2"/>
        <v>-</v>
      </c>
      <c r="G12" s="107" t="str">
        <f t="shared" si="3"/>
        <v>-</v>
      </c>
    </row>
    <row r="13" spans="1:7" hidden="1" x14ac:dyDescent="0.25">
      <c r="A13" s="51" t="s">
        <v>167</v>
      </c>
      <c r="B13" s="21">
        <v>0</v>
      </c>
      <c r="C13" s="21">
        <v>0</v>
      </c>
      <c r="D13" s="21">
        <v>0</v>
      </c>
      <c r="E13" s="21">
        <v>0</v>
      </c>
      <c r="F13" s="98" t="str">
        <f t="shared" si="2"/>
        <v>-</v>
      </c>
      <c r="G13" s="98" t="str">
        <f t="shared" si="3"/>
        <v>-</v>
      </c>
    </row>
    <row r="14" spans="1:7" hidden="1" x14ac:dyDescent="0.25">
      <c r="A14" s="51" t="s">
        <v>168</v>
      </c>
      <c r="B14" s="21">
        <v>0</v>
      </c>
      <c r="C14" s="21">
        <v>0</v>
      </c>
      <c r="D14" s="21">
        <v>0</v>
      </c>
      <c r="E14" s="21">
        <v>0</v>
      </c>
      <c r="F14" s="98" t="str">
        <f t="shared" si="2"/>
        <v>-</v>
      </c>
      <c r="G14" s="98" t="str">
        <f t="shared" si="3"/>
        <v>-</v>
      </c>
    </row>
    <row r="15" spans="1:7" hidden="1" x14ac:dyDescent="0.25">
      <c r="A15" s="51" t="s">
        <v>169</v>
      </c>
      <c r="B15" s="21">
        <v>0</v>
      </c>
      <c r="C15" s="21">
        <v>0</v>
      </c>
      <c r="D15" s="21">
        <v>0</v>
      </c>
      <c r="E15" s="21">
        <v>0</v>
      </c>
      <c r="F15" s="98" t="str">
        <f t="shared" si="2"/>
        <v>-</v>
      </c>
      <c r="G15" s="98" t="str">
        <f t="shared" si="3"/>
        <v>-</v>
      </c>
    </row>
    <row r="16" spans="1:7" ht="26.4" hidden="1" x14ac:dyDescent="0.25">
      <c r="A16" s="51" t="s">
        <v>170</v>
      </c>
      <c r="B16" s="21">
        <v>0</v>
      </c>
      <c r="C16" s="21">
        <v>0</v>
      </c>
      <c r="D16" s="21">
        <v>0</v>
      </c>
      <c r="E16" s="21">
        <v>0</v>
      </c>
      <c r="F16" s="98" t="str">
        <f t="shared" si="2"/>
        <v>-</v>
      </c>
      <c r="G16" s="98" t="str">
        <f t="shared" si="3"/>
        <v>-</v>
      </c>
    </row>
    <row r="17" spans="1:7" hidden="1" x14ac:dyDescent="0.25">
      <c r="A17" s="81" t="s">
        <v>121</v>
      </c>
      <c r="B17" s="107">
        <f>SUM(B18:B23)</f>
        <v>0</v>
      </c>
      <c r="C17" s="107">
        <f t="shared" ref="C17:E17" si="6">SUM(C18:C23)</f>
        <v>0</v>
      </c>
      <c r="D17" s="107">
        <f t="shared" ref="D17" si="7">SUM(D18:D23)</f>
        <v>0</v>
      </c>
      <c r="E17" s="107">
        <f t="shared" si="6"/>
        <v>0</v>
      </c>
      <c r="F17" s="107" t="str">
        <f t="shared" si="2"/>
        <v>-</v>
      </c>
      <c r="G17" s="107" t="str">
        <f t="shared" si="3"/>
        <v>-</v>
      </c>
    </row>
    <row r="18" spans="1:7" hidden="1" x14ac:dyDescent="0.25">
      <c r="A18" s="51" t="s">
        <v>171</v>
      </c>
      <c r="B18" s="21">
        <v>0</v>
      </c>
      <c r="C18" s="21">
        <v>0</v>
      </c>
      <c r="D18" s="21">
        <v>0</v>
      </c>
      <c r="E18" s="21">
        <v>0</v>
      </c>
      <c r="F18" s="98" t="str">
        <f t="shared" si="2"/>
        <v>-</v>
      </c>
      <c r="G18" s="98" t="str">
        <f t="shared" si="3"/>
        <v>-</v>
      </c>
    </row>
    <row r="19" spans="1:7" hidden="1" x14ac:dyDescent="0.25">
      <c r="A19" s="51" t="s">
        <v>172</v>
      </c>
      <c r="B19" s="21">
        <v>0</v>
      </c>
      <c r="C19" s="21">
        <v>0</v>
      </c>
      <c r="D19" s="21">
        <v>0</v>
      </c>
      <c r="E19" s="21">
        <v>0</v>
      </c>
      <c r="F19" s="98" t="str">
        <f t="shared" si="2"/>
        <v>-</v>
      </c>
      <c r="G19" s="98" t="str">
        <f t="shared" si="3"/>
        <v>-</v>
      </c>
    </row>
    <row r="20" spans="1:7" hidden="1" x14ac:dyDescent="0.25">
      <c r="A20" s="51" t="s">
        <v>212</v>
      </c>
      <c r="B20" s="21">
        <v>0</v>
      </c>
      <c r="C20" s="21">
        <v>0</v>
      </c>
      <c r="D20" s="21">
        <v>0</v>
      </c>
      <c r="E20" s="21">
        <v>0</v>
      </c>
      <c r="F20" s="98" t="str">
        <f t="shared" si="2"/>
        <v>-</v>
      </c>
      <c r="G20" s="98" t="str">
        <f t="shared" si="3"/>
        <v>-</v>
      </c>
    </row>
    <row r="21" spans="1:7" s="5" customFormat="1" hidden="1" x14ac:dyDescent="0.25">
      <c r="A21" s="51" t="s">
        <v>173</v>
      </c>
      <c r="B21" s="21">
        <v>0</v>
      </c>
      <c r="C21" s="21">
        <v>0</v>
      </c>
      <c r="D21" s="21">
        <v>0</v>
      </c>
      <c r="E21" s="21">
        <v>0</v>
      </c>
      <c r="F21" s="98" t="str">
        <f t="shared" si="2"/>
        <v>-</v>
      </c>
      <c r="G21" s="98" t="str">
        <f t="shared" si="3"/>
        <v>-</v>
      </c>
    </row>
    <row r="22" spans="1:7" hidden="1" x14ac:dyDescent="0.25">
      <c r="A22" s="51" t="s">
        <v>174</v>
      </c>
      <c r="B22" s="21">
        <v>0</v>
      </c>
      <c r="C22" s="21">
        <v>0</v>
      </c>
      <c r="D22" s="21">
        <v>0</v>
      </c>
      <c r="E22" s="21">
        <v>0</v>
      </c>
      <c r="F22" s="98" t="str">
        <f t="shared" si="2"/>
        <v>-</v>
      </c>
      <c r="G22" s="98" t="str">
        <f t="shared" si="3"/>
        <v>-</v>
      </c>
    </row>
    <row r="23" spans="1:7" ht="26.4" hidden="1" x14ac:dyDescent="0.25">
      <c r="A23" s="51" t="s">
        <v>175</v>
      </c>
      <c r="B23" s="21">
        <v>0</v>
      </c>
      <c r="C23" s="21">
        <v>0</v>
      </c>
      <c r="D23" s="21">
        <v>0</v>
      </c>
      <c r="E23" s="21">
        <v>0</v>
      </c>
      <c r="F23" s="98" t="str">
        <f t="shared" si="2"/>
        <v>-</v>
      </c>
      <c r="G23" s="98" t="str">
        <f t="shared" si="3"/>
        <v>-</v>
      </c>
    </row>
    <row r="24" spans="1:7" hidden="1" x14ac:dyDescent="0.25">
      <c r="A24" s="81" t="s">
        <v>122</v>
      </c>
      <c r="B24" s="107">
        <f>SUM(B25:B31)</f>
        <v>0</v>
      </c>
      <c r="C24" s="107">
        <f t="shared" ref="C24:E24" si="8">SUM(C25:C31)</f>
        <v>0</v>
      </c>
      <c r="D24" s="107">
        <f t="shared" ref="D24" si="9">SUM(D25:D31)</f>
        <v>0</v>
      </c>
      <c r="E24" s="107">
        <f t="shared" si="8"/>
        <v>0</v>
      </c>
      <c r="F24" s="107" t="str">
        <f t="shared" si="2"/>
        <v>-</v>
      </c>
      <c r="G24" s="107" t="str">
        <f t="shared" si="3"/>
        <v>-</v>
      </c>
    </row>
    <row r="25" spans="1:7" hidden="1" x14ac:dyDescent="0.25">
      <c r="A25" s="51" t="s">
        <v>176</v>
      </c>
      <c r="B25" s="98">
        <v>0</v>
      </c>
      <c r="C25" s="98">
        <v>0</v>
      </c>
      <c r="D25" s="98">
        <v>0</v>
      </c>
      <c r="E25" s="98">
        <v>0</v>
      </c>
      <c r="F25" s="98" t="str">
        <f t="shared" si="2"/>
        <v>-</v>
      </c>
      <c r="G25" s="98" t="str">
        <f t="shared" si="3"/>
        <v>-</v>
      </c>
    </row>
    <row r="26" spans="1:7" hidden="1" x14ac:dyDescent="0.25">
      <c r="A26" s="51" t="s">
        <v>177</v>
      </c>
      <c r="B26" s="21">
        <v>0</v>
      </c>
      <c r="C26" s="21">
        <v>0</v>
      </c>
      <c r="D26" s="21">
        <v>0</v>
      </c>
      <c r="E26" s="21">
        <v>0</v>
      </c>
      <c r="F26" s="98" t="str">
        <f t="shared" si="2"/>
        <v>-</v>
      </c>
      <c r="G26" s="98" t="str">
        <f t="shared" si="3"/>
        <v>-</v>
      </c>
    </row>
    <row r="27" spans="1:7" hidden="1" x14ac:dyDescent="0.25">
      <c r="A27" s="51" t="s">
        <v>178</v>
      </c>
      <c r="B27" s="21">
        <v>0</v>
      </c>
      <c r="C27" s="21">
        <v>0</v>
      </c>
      <c r="D27" s="21">
        <v>0</v>
      </c>
      <c r="E27" s="21">
        <v>0</v>
      </c>
      <c r="F27" s="98" t="str">
        <f t="shared" si="2"/>
        <v>-</v>
      </c>
      <c r="G27" s="98" t="str">
        <f t="shared" si="3"/>
        <v>-</v>
      </c>
    </row>
    <row r="28" spans="1:7" ht="26.4" hidden="1" x14ac:dyDescent="0.25">
      <c r="A28" s="51" t="s">
        <v>179</v>
      </c>
      <c r="B28" s="21">
        <v>0</v>
      </c>
      <c r="C28" s="21">
        <v>0</v>
      </c>
      <c r="D28" s="21">
        <v>0</v>
      </c>
      <c r="E28" s="21">
        <v>0</v>
      </c>
      <c r="F28" s="98" t="str">
        <f t="shared" si="2"/>
        <v>-</v>
      </c>
      <c r="G28" s="98" t="str">
        <f t="shared" si="3"/>
        <v>-</v>
      </c>
    </row>
    <row r="29" spans="1:7" hidden="1" x14ac:dyDescent="0.25">
      <c r="A29" s="51" t="s">
        <v>180</v>
      </c>
      <c r="B29" s="98">
        <v>0</v>
      </c>
      <c r="C29" s="98">
        <v>0</v>
      </c>
      <c r="D29" s="98">
        <v>0</v>
      </c>
      <c r="E29" s="98">
        <v>0</v>
      </c>
      <c r="F29" s="98" t="str">
        <f t="shared" si="2"/>
        <v>-</v>
      </c>
      <c r="G29" s="98" t="str">
        <f t="shared" si="3"/>
        <v>-</v>
      </c>
    </row>
    <row r="30" spans="1:7" hidden="1" x14ac:dyDescent="0.25">
      <c r="A30" s="51" t="s">
        <v>181</v>
      </c>
      <c r="B30" s="21">
        <v>0</v>
      </c>
      <c r="C30" s="21">
        <v>0</v>
      </c>
      <c r="D30" s="21">
        <v>0</v>
      </c>
      <c r="E30" s="21">
        <v>0</v>
      </c>
      <c r="F30" s="98" t="str">
        <f t="shared" si="2"/>
        <v>-</v>
      </c>
      <c r="G30" s="98" t="str">
        <f t="shared" si="3"/>
        <v>-</v>
      </c>
    </row>
    <row r="31" spans="1:7" hidden="1" x14ac:dyDescent="0.25">
      <c r="A31" s="51" t="s">
        <v>182</v>
      </c>
      <c r="B31" s="21">
        <v>0</v>
      </c>
      <c r="C31" s="21">
        <v>0</v>
      </c>
      <c r="D31" s="21">
        <v>0</v>
      </c>
      <c r="E31" s="21">
        <v>0</v>
      </c>
      <c r="F31" s="98" t="str">
        <f t="shared" si="2"/>
        <v>-</v>
      </c>
      <c r="G31" s="98" t="str">
        <f t="shared" si="3"/>
        <v>-</v>
      </c>
    </row>
    <row r="32" spans="1:7" hidden="1" x14ac:dyDescent="0.25">
      <c r="A32" s="81" t="s">
        <v>123</v>
      </c>
      <c r="B32" s="107">
        <f>SUM(B33:B36)</f>
        <v>0</v>
      </c>
      <c r="C32" s="107">
        <f t="shared" ref="C32:E32" si="10">SUM(C33:C36)</f>
        <v>0</v>
      </c>
      <c r="D32" s="107">
        <f t="shared" ref="D32" si="11">SUM(D33:D36)</f>
        <v>0</v>
      </c>
      <c r="E32" s="107">
        <f t="shared" si="10"/>
        <v>0</v>
      </c>
      <c r="F32" s="107" t="str">
        <f t="shared" si="2"/>
        <v>-</v>
      </c>
      <c r="G32" s="107" t="str">
        <f t="shared" si="3"/>
        <v>-</v>
      </c>
    </row>
    <row r="33" spans="1:7" hidden="1" x14ac:dyDescent="0.25">
      <c r="A33" s="51" t="s">
        <v>183</v>
      </c>
      <c r="B33" s="21">
        <v>0</v>
      </c>
      <c r="C33" s="21">
        <v>0</v>
      </c>
      <c r="D33" s="21">
        <v>0</v>
      </c>
      <c r="E33" s="21">
        <v>0</v>
      </c>
      <c r="F33" s="98" t="str">
        <f t="shared" si="2"/>
        <v>-</v>
      </c>
      <c r="G33" s="98" t="str">
        <f t="shared" si="3"/>
        <v>-</v>
      </c>
    </row>
    <row r="34" spans="1:7" s="5" customFormat="1" hidden="1" x14ac:dyDescent="0.25">
      <c r="A34" s="51" t="s">
        <v>184</v>
      </c>
      <c r="B34" s="21">
        <v>0</v>
      </c>
      <c r="C34" s="21">
        <v>0</v>
      </c>
      <c r="D34" s="21">
        <v>0</v>
      </c>
      <c r="E34" s="21">
        <v>0</v>
      </c>
      <c r="F34" s="98" t="str">
        <f t="shared" si="2"/>
        <v>-</v>
      </c>
      <c r="G34" s="98" t="str">
        <f t="shared" si="3"/>
        <v>-</v>
      </c>
    </row>
    <row r="35" spans="1:7" ht="26.4" hidden="1" x14ac:dyDescent="0.25">
      <c r="A35" s="51" t="s">
        <v>185</v>
      </c>
      <c r="B35" s="21">
        <v>0</v>
      </c>
      <c r="C35" s="21">
        <v>0</v>
      </c>
      <c r="D35" s="21">
        <v>0</v>
      </c>
      <c r="E35" s="21">
        <v>0</v>
      </c>
      <c r="F35" s="98" t="str">
        <f t="shared" si="2"/>
        <v>-</v>
      </c>
      <c r="G35" s="98" t="str">
        <f t="shared" si="3"/>
        <v>-</v>
      </c>
    </row>
    <row r="36" spans="1:7" ht="26.4" hidden="1" x14ac:dyDescent="0.25">
      <c r="A36" s="51" t="s">
        <v>186</v>
      </c>
      <c r="B36" s="21">
        <v>0</v>
      </c>
      <c r="C36" s="21">
        <v>0</v>
      </c>
      <c r="D36" s="21">
        <v>0</v>
      </c>
      <c r="E36" s="21">
        <v>0</v>
      </c>
      <c r="F36" s="98" t="str">
        <f t="shared" si="2"/>
        <v>-</v>
      </c>
      <c r="G36" s="98" t="str">
        <f t="shared" si="3"/>
        <v>-</v>
      </c>
    </row>
    <row r="37" spans="1:7" x14ac:dyDescent="0.25">
      <c r="B37" s="101"/>
      <c r="C37" s="101"/>
      <c r="D37" s="101"/>
      <c r="E37" s="101"/>
      <c r="F37" s="101"/>
      <c r="G37" s="101"/>
    </row>
    <row r="38" spans="1:7" x14ac:dyDescent="0.25">
      <c r="A38" s="80" t="s">
        <v>102</v>
      </c>
      <c r="B38" s="108">
        <f>B6+B12+B17+B24+B32</f>
        <v>378448.35000000003</v>
      </c>
      <c r="C38" s="108">
        <f t="shared" ref="C38:E38" si="12">C6+C12+C17+C24+C32</f>
        <v>959285</v>
      </c>
      <c r="D38" s="108">
        <f t="shared" ref="D38" si="13">D6+D12+D17+D24+D32</f>
        <v>959285</v>
      </c>
      <c r="E38" s="108">
        <f t="shared" si="12"/>
        <v>425968.8</v>
      </c>
      <c r="F38" s="108">
        <f>IFERROR(E38/B38*100,"-")</f>
        <v>112.55665403218164</v>
      </c>
      <c r="G38" s="108">
        <f>IFERROR(E38/D38*100,"-")</f>
        <v>44.404822341639864</v>
      </c>
    </row>
    <row r="40" spans="1:7" x14ac:dyDescent="0.25">
      <c r="B40" s="65"/>
      <c r="C40" s="65"/>
      <c r="D40" s="65"/>
      <c r="E40" s="65"/>
      <c r="F40" s="65"/>
      <c r="G40" s="65"/>
    </row>
  </sheetData>
  <mergeCells count="1">
    <mergeCell ref="A1:G1"/>
  </mergeCells>
  <conditionalFormatting sqref="B7:E11 B13:E16 B18:E23 B25:E31 B33:E36">
    <cfRule type="containsBlanks" dxfId="2" priority="5">
      <formula>LEN(TRIM(B7))=0</formula>
    </cfRule>
  </conditionalFormatting>
  <pageMargins left="0.70866141732283472" right="0.70866141732283472" top="0.74803149606299213" bottom="0.74803149606299213" header="0.31496062992125984" footer="0.31496062992125984"/>
  <pageSetup paperSize="9" firstPageNumber="5" orientation="landscape" useFirstPageNumber="1" r:id="rId1"/>
  <headerFooter>
    <oddFooter>&amp;C6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8"/>
  <sheetViews>
    <sheetView showGridLines="0" view="pageLayout" zoomScaleNormal="100" zoomScaleSheetLayoutView="100" workbookViewId="0">
      <selection activeCell="E5" sqref="E5"/>
    </sheetView>
  </sheetViews>
  <sheetFormatPr defaultColWidth="9.109375" defaultRowHeight="13.2" x14ac:dyDescent="0.25"/>
  <cols>
    <col min="1" max="1" width="93.88671875" style="1" customWidth="1"/>
    <col min="2" max="2" width="16.6640625" style="1" customWidth="1"/>
    <col min="3" max="3" width="17.21875" style="1" customWidth="1"/>
    <col min="4" max="4" width="12.44140625" style="1" customWidth="1"/>
    <col min="5" max="5" width="16.6640625" style="1" customWidth="1"/>
    <col min="6" max="6" width="10.33203125" style="1" customWidth="1"/>
    <col min="7" max="7" width="9.5546875" style="1" customWidth="1"/>
    <col min="8" max="16384" width="9.109375" style="1"/>
  </cols>
  <sheetData>
    <row r="1" spans="1:7" s="115" customFormat="1" ht="15.6" x14ac:dyDescent="0.3">
      <c r="A1" s="121" t="s">
        <v>103</v>
      </c>
      <c r="G1" s="122"/>
    </row>
    <row r="3" spans="1:7" s="115" customFormat="1" ht="15.6" x14ac:dyDescent="0.3">
      <c r="A3" s="158" t="s">
        <v>257</v>
      </c>
      <c r="B3" s="158"/>
      <c r="C3" s="158"/>
      <c r="D3" s="158"/>
      <c r="E3" s="158"/>
      <c r="F3" s="158"/>
      <c r="G3" s="158"/>
    </row>
    <row r="4" spans="1:7" x14ac:dyDescent="0.25">
      <c r="A4" s="43"/>
      <c r="B4" s="43"/>
      <c r="C4" s="43"/>
      <c r="D4" s="43"/>
      <c r="E4" s="43"/>
      <c r="F4" s="43"/>
      <c r="G4" s="43"/>
    </row>
    <row r="5" spans="1:7" ht="52.8" x14ac:dyDescent="0.25">
      <c r="A5" s="54" t="s">
        <v>125</v>
      </c>
      <c r="B5" s="28" t="s">
        <v>303</v>
      </c>
      <c r="C5" s="28" t="s">
        <v>289</v>
      </c>
      <c r="D5" s="28" t="s">
        <v>287</v>
      </c>
      <c r="E5" s="28" t="s">
        <v>304</v>
      </c>
      <c r="F5" s="36" t="s">
        <v>188</v>
      </c>
      <c r="G5" s="36" t="s">
        <v>189</v>
      </c>
    </row>
    <row r="6" spans="1:7" s="4" customFormat="1" ht="10.199999999999999" x14ac:dyDescent="0.2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 t="s">
        <v>273</v>
      </c>
      <c r="G6" s="52" t="s">
        <v>284</v>
      </c>
    </row>
    <row r="7" spans="1:7" x14ac:dyDescent="0.25">
      <c r="A7" s="7" t="s">
        <v>104</v>
      </c>
      <c r="B7" s="45"/>
      <c r="C7" s="45"/>
      <c r="D7" s="45"/>
      <c r="E7" s="45"/>
      <c r="F7" s="46"/>
      <c r="G7" s="84"/>
    </row>
    <row r="8" spans="1:7" x14ac:dyDescent="0.25">
      <c r="A8" s="50" t="s">
        <v>105</v>
      </c>
      <c r="B8" s="97">
        <f>B9+B11</f>
        <v>0</v>
      </c>
      <c r="C8" s="97">
        <f t="shared" ref="C8:E8" si="0">C9+C11</f>
        <v>0</v>
      </c>
      <c r="D8" s="97">
        <f t="shared" ref="D8" si="1">D9+D11</f>
        <v>0</v>
      </c>
      <c r="E8" s="97">
        <f t="shared" si="0"/>
        <v>0</v>
      </c>
      <c r="F8" s="103" t="str">
        <f>IFERROR(E8/B8*100,"-")</f>
        <v>-</v>
      </c>
      <c r="G8" s="103" t="str">
        <f>IFERROR(E8/D8*100,"-")</f>
        <v>-</v>
      </c>
    </row>
    <row r="9" spans="1:7" ht="21" customHeight="1" x14ac:dyDescent="0.25">
      <c r="A9" s="47" t="s">
        <v>187</v>
      </c>
      <c r="B9" s="97">
        <f>B10</f>
        <v>0</v>
      </c>
      <c r="C9" s="97">
        <f t="shared" ref="C9:E9" si="2">C10</f>
        <v>0</v>
      </c>
      <c r="D9" s="97">
        <f t="shared" si="2"/>
        <v>0</v>
      </c>
      <c r="E9" s="97">
        <f t="shared" si="2"/>
        <v>0</v>
      </c>
      <c r="F9" s="103" t="str">
        <f t="shared" ref="F9:F12" si="3">IFERROR(E9/B9*100,"-")</f>
        <v>-</v>
      </c>
      <c r="G9" s="103" t="str">
        <f t="shared" ref="G9:G12" si="4">IFERROR(E9/D9*100,"-")</f>
        <v>-</v>
      </c>
    </row>
    <row r="10" spans="1:7" s="5" customFormat="1" x14ac:dyDescent="0.25">
      <c r="A10" s="48" t="s">
        <v>194</v>
      </c>
      <c r="B10" s="21">
        <v>0</v>
      </c>
      <c r="C10" s="21">
        <v>0</v>
      </c>
      <c r="D10" s="21">
        <v>0</v>
      </c>
      <c r="E10" s="21">
        <v>0</v>
      </c>
      <c r="F10" s="103" t="str">
        <f t="shared" si="3"/>
        <v>-</v>
      </c>
      <c r="G10" s="103" t="str">
        <f t="shared" si="4"/>
        <v>-</v>
      </c>
    </row>
    <row r="11" spans="1:7" s="5" customFormat="1" ht="23.4" customHeight="1" x14ac:dyDescent="0.25">
      <c r="A11" s="47" t="s">
        <v>106</v>
      </c>
      <c r="B11" s="97">
        <f>B12</f>
        <v>0</v>
      </c>
      <c r="C11" s="97">
        <f t="shared" ref="C11:E11" si="5">C12</f>
        <v>0</v>
      </c>
      <c r="D11" s="97">
        <f t="shared" si="5"/>
        <v>0</v>
      </c>
      <c r="E11" s="97">
        <f t="shared" si="5"/>
        <v>0</v>
      </c>
      <c r="F11" s="103" t="str">
        <f t="shared" si="3"/>
        <v>-</v>
      </c>
      <c r="G11" s="103" t="str">
        <f t="shared" si="4"/>
        <v>-</v>
      </c>
    </row>
    <row r="12" spans="1:7" x14ac:dyDescent="0.25">
      <c r="A12" s="48" t="s">
        <v>195</v>
      </c>
      <c r="B12" s="21">
        <v>0</v>
      </c>
      <c r="C12" s="21">
        <v>0</v>
      </c>
      <c r="D12" s="21">
        <v>0</v>
      </c>
      <c r="E12" s="21">
        <v>0</v>
      </c>
      <c r="F12" s="103" t="str">
        <f t="shared" si="3"/>
        <v>-</v>
      </c>
      <c r="G12" s="103" t="str">
        <f t="shared" si="4"/>
        <v>-</v>
      </c>
    </row>
    <row r="13" spans="1:7" x14ac:dyDescent="0.25">
      <c r="A13" s="48"/>
      <c r="B13" s="98"/>
      <c r="C13" s="98"/>
      <c r="D13" s="98"/>
      <c r="E13" s="98"/>
      <c r="F13" s="104"/>
      <c r="G13" s="103"/>
    </row>
    <row r="14" spans="1:7" x14ac:dyDescent="0.25">
      <c r="A14" s="56" t="s">
        <v>107</v>
      </c>
      <c r="B14" s="100">
        <f>B8</f>
        <v>0</v>
      </c>
      <c r="C14" s="100">
        <f t="shared" ref="C14:E14" si="6">C8</f>
        <v>0</v>
      </c>
      <c r="D14" s="100">
        <f t="shared" ref="D14" si="7">D8</f>
        <v>0</v>
      </c>
      <c r="E14" s="100">
        <f t="shared" si="6"/>
        <v>0</v>
      </c>
      <c r="F14" s="88" t="str">
        <f>IFERROR(E14/B14*100,"-")</f>
        <v>-</v>
      </c>
      <c r="G14" s="88" t="str">
        <f>IFERROR(E14/D14*100,"-")</f>
        <v>-</v>
      </c>
    </row>
    <row r="15" spans="1:7" x14ac:dyDescent="0.25">
      <c r="A15" s="51"/>
      <c r="B15" s="101"/>
      <c r="C15" s="101"/>
      <c r="D15" s="101"/>
      <c r="E15" s="101"/>
      <c r="F15" s="105"/>
      <c r="G15" s="106"/>
    </row>
    <row r="16" spans="1:7" x14ac:dyDescent="0.25">
      <c r="A16" s="7" t="s">
        <v>108</v>
      </c>
      <c r="B16" s="96"/>
      <c r="C16" s="96"/>
      <c r="D16" s="96"/>
      <c r="E16" s="96"/>
      <c r="F16" s="102" t="str">
        <f>IFERROR(E16/B16*100,"-")</f>
        <v>-</v>
      </c>
      <c r="G16" s="102" t="str">
        <f>IFERROR(E16/D16*100,"-")</f>
        <v>-</v>
      </c>
    </row>
    <row r="17" spans="1:7" x14ac:dyDescent="0.25">
      <c r="A17" s="50" t="s">
        <v>109</v>
      </c>
      <c r="B17" s="97">
        <f>B18+B20</f>
        <v>0</v>
      </c>
      <c r="C17" s="97">
        <f t="shared" ref="C17:E17" si="8">C18+C20</f>
        <v>0</v>
      </c>
      <c r="D17" s="97">
        <f t="shared" ref="D17" si="9">D18+D20</f>
        <v>0</v>
      </c>
      <c r="E17" s="97">
        <f t="shared" si="8"/>
        <v>0</v>
      </c>
      <c r="F17" s="103" t="str">
        <f>IFERROR(E17/B17*100,"-")</f>
        <v>-</v>
      </c>
      <c r="G17" s="103" t="str">
        <f>IFERROR(E17/D17*100,"-")</f>
        <v>-</v>
      </c>
    </row>
    <row r="18" spans="1:7" ht="17.399999999999999" customHeight="1" x14ac:dyDescent="0.25">
      <c r="A18" s="47" t="s">
        <v>213</v>
      </c>
      <c r="B18" s="97">
        <f>B19</f>
        <v>0</v>
      </c>
      <c r="C18" s="97">
        <f t="shared" ref="C18:E18" si="10">C19</f>
        <v>0</v>
      </c>
      <c r="D18" s="97">
        <f t="shared" si="10"/>
        <v>0</v>
      </c>
      <c r="E18" s="97">
        <f t="shared" si="10"/>
        <v>0</v>
      </c>
      <c r="F18" s="103" t="str">
        <f t="shared" ref="F18:F22" si="11">IFERROR(E18/B18*100,"-")</f>
        <v>-</v>
      </c>
      <c r="G18" s="103" t="str">
        <f t="shared" ref="G18:G22" si="12">IFERROR(E18/D18*100,"-")</f>
        <v>-</v>
      </c>
    </row>
    <row r="19" spans="1:7" x14ac:dyDescent="0.25">
      <c r="A19" s="48" t="s">
        <v>214</v>
      </c>
      <c r="B19" s="21">
        <v>0</v>
      </c>
      <c r="C19" s="21">
        <v>0</v>
      </c>
      <c r="D19" s="21">
        <v>0</v>
      </c>
      <c r="E19" s="21">
        <v>0</v>
      </c>
      <c r="F19" s="104" t="str">
        <f t="shared" si="11"/>
        <v>-</v>
      </c>
      <c r="G19" s="103" t="str">
        <f t="shared" si="12"/>
        <v>-</v>
      </c>
    </row>
    <row r="20" spans="1:7" s="5" customFormat="1" ht="23.4" customHeight="1" x14ac:dyDescent="0.25">
      <c r="A20" s="47" t="s">
        <v>110</v>
      </c>
      <c r="B20" s="97">
        <f>B21+B22</f>
        <v>0</v>
      </c>
      <c r="C20" s="97">
        <f t="shared" ref="C20:E20" si="13">C21+C22</f>
        <v>0</v>
      </c>
      <c r="D20" s="97">
        <f t="shared" ref="D20" si="14">D21+D22</f>
        <v>0</v>
      </c>
      <c r="E20" s="97">
        <f t="shared" si="13"/>
        <v>0</v>
      </c>
      <c r="F20" s="103" t="str">
        <f t="shared" si="11"/>
        <v>-</v>
      </c>
      <c r="G20" s="103" t="str">
        <f t="shared" si="12"/>
        <v>-</v>
      </c>
    </row>
    <row r="21" spans="1:7" x14ac:dyDescent="0.25">
      <c r="A21" s="48" t="s">
        <v>111</v>
      </c>
      <c r="B21" s="21">
        <v>0</v>
      </c>
      <c r="C21" s="21">
        <v>0</v>
      </c>
      <c r="D21" s="21">
        <v>0</v>
      </c>
      <c r="E21" s="21">
        <v>0</v>
      </c>
      <c r="F21" s="104" t="str">
        <f t="shared" si="11"/>
        <v>-</v>
      </c>
      <c r="G21" s="103" t="str">
        <f t="shared" si="12"/>
        <v>-</v>
      </c>
    </row>
    <row r="22" spans="1:7" x14ac:dyDescent="0.25">
      <c r="A22" s="48" t="s">
        <v>244</v>
      </c>
      <c r="B22" s="21">
        <v>0</v>
      </c>
      <c r="C22" s="21">
        <v>0</v>
      </c>
      <c r="D22" s="21">
        <v>0</v>
      </c>
      <c r="E22" s="21">
        <v>0</v>
      </c>
      <c r="F22" s="104" t="str">
        <f t="shared" si="11"/>
        <v>-</v>
      </c>
      <c r="G22" s="103" t="str">
        <f t="shared" si="12"/>
        <v>-</v>
      </c>
    </row>
    <row r="23" spans="1:7" x14ac:dyDescent="0.25">
      <c r="A23" s="48"/>
      <c r="B23" s="98"/>
      <c r="C23" s="98"/>
      <c r="D23" s="98"/>
      <c r="E23" s="98"/>
      <c r="F23" s="104"/>
      <c r="G23" s="104"/>
    </row>
    <row r="24" spans="1:7" x14ac:dyDescent="0.25">
      <c r="A24" s="56" t="s">
        <v>112</v>
      </c>
      <c r="B24" s="100">
        <f>B17</f>
        <v>0</v>
      </c>
      <c r="C24" s="100">
        <f t="shared" ref="C24:E24" si="15">C17</f>
        <v>0</v>
      </c>
      <c r="D24" s="100">
        <f t="shared" ref="D24" si="16">D17</f>
        <v>0</v>
      </c>
      <c r="E24" s="100">
        <f t="shared" si="15"/>
        <v>0</v>
      </c>
      <c r="F24" s="88" t="str">
        <f>IFERROR(E24/B24*100,"-")</f>
        <v>-</v>
      </c>
      <c r="G24" s="88" t="str">
        <f>IFERROR(E24/D24*100,"-")</f>
        <v>-</v>
      </c>
    </row>
    <row r="25" spans="1:7" x14ac:dyDescent="0.25">
      <c r="B25" s="65"/>
      <c r="C25" s="65"/>
      <c r="D25" s="65"/>
      <c r="E25" s="65"/>
    </row>
    <row r="28" spans="1:7" x14ac:dyDescent="0.25">
      <c r="B28" s="65"/>
      <c r="C28" s="65"/>
      <c r="D28" s="65"/>
      <c r="E28" s="65"/>
      <c r="F28" s="65"/>
      <c r="G28" s="65"/>
    </row>
  </sheetData>
  <mergeCells count="1">
    <mergeCell ref="A3:G3"/>
  </mergeCells>
  <conditionalFormatting sqref="B10:E10 B12:E12 B19:E19 B21:E22">
    <cfRule type="containsBlanks" dxfId="1" priority="4">
      <formula>LEN(TRIM(B10))=0</formula>
    </cfRule>
  </conditionalFormatting>
  <pageMargins left="0.49333333333333335" right="0.70866141732283472" top="0.74803149606299213" bottom="0.74803149606299213" header="0.31496062992125984" footer="0.31496062992125984"/>
  <pageSetup paperSize="9" scale="76" firstPageNumber="7" orientation="landscape" useFirstPageNumber="1" r:id="rId1"/>
  <headerFooter>
    <oddFooter>&amp;C7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5"/>
  <sheetViews>
    <sheetView showGridLines="0" view="pageLayout" zoomScaleNormal="100" zoomScaleSheetLayoutView="100" workbookViewId="0">
      <selection activeCell="B28" sqref="B28"/>
    </sheetView>
  </sheetViews>
  <sheetFormatPr defaultColWidth="9.109375" defaultRowHeight="13.2" x14ac:dyDescent="0.25"/>
  <cols>
    <col min="1" max="1" width="46.44140625" style="1" customWidth="1"/>
    <col min="2" max="2" width="17.33203125" style="1" customWidth="1"/>
    <col min="3" max="4" width="17.6640625" style="1" customWidth="1"/>
    <col min="5" max="5" width="17.33203125" style="1" customWidth="1"/>
    <col min="6" max="6" width="11.109375" style="42" bestFit="1" customWidth="1"/>
    <col min="7" max="7" width="10" style="42" bestFit="1" customWidth="1"/>
    <col min="8" max="16384" width="9.109375" style="1"/>
  </cols>
  <sheetData>
    <row r="1" spans="1:7" s="115" customFormat="1" ht="15.6" x14ac:dyDescent="0.3">
      <c r="A1" s="158" t="s">
        <v>261</v>
      </c>
      <c r="B1" s="158"/>
      <c r="C1" s="158"/>
      <c r="D1" s="158"/>
      <c r="E1" s="158"/>
      <c r="F1" s="158"/>
      <c r="G1" s="158"/>
    </row>
    <row r="2" spans="1:7" x14ac:dyDescent="0.25">
      <c r="A2" s="43"/>
      <c r="B2" s="43"/>
      <c r="C2" s="43"/>
      <c r="D2" s="43"/>
      <c r="E2" s="43"/>
      <c r="F2" s="60"/>
      <c r="G2" s="60"/>
    </row>
    <row r="3" spans="1:7" ht="52.8" x14ac:dyDescent="0.25">
      <c r="A3" s="54" t="s">
        <v>115</v>
      </c>
      <c r="B3" s="28" t="s">
        <v>303</v>
      </c>
      <c r="C3" s="28" t="s">
        <v>289</v>
      </c>
      <c r="D3" s="28" t="s">
        <v>287</v>
      </c>
      <c r="E3" s="28" t="s">
        <v>304</v>
      </c>
      <c r="F3" s="36" t="s">
        <v>188</v>
      </c>
      <c r="G3" s="36" t="s">
        <v>189</v>
      </c>
    </row>
    <row r="4" spans="1:7" s="4" customFormat="1" ht="10.199999999999999" x14ac:dyDescent="0.2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61" t="s">
        <v>273</v>
      </c>
      <c r="G4" s="61" t="s">
        <v>284</v>
      </c>
    </row>
    <row r="5" spans="1:7" ht="18.75" customHeight="1" x14ac:dyDescent="0.25">
      <c r="A5" s="7" t="s">
        <v>126</v>
      </c>
      <c r="B5" s="7"/>
      <c r="C5" s="7"/>
      <c r="D5" s="7"/>
      <c r="E5" s="7"/>
      <c r="F5" s="41"/>
      <c r="G5" s="41"/>
    </row>
    <row r="6" spans="1:7" x14ac:dyDescent="0.25">
      <c r="A6" s="47" t="s">
        <v>157</v>
      </c>
      <c r="B6" s="58">
        <f>B7</f>
        <v>0</v>
      </c>
      <c r="C6" s="58">
        <f t="shared" ref="C6:E6" si="0">C7</f>
        <v>0</v>
      </c>
      <c r="D6" s="58">
        <f t="shared" si="0"/>
        <v>0</v>
      </c>
      <c r="E6" s="58">
        <f t="shared" si="0"/>
        <v>0</v>
      </c>
      <c r="F6" s="6" t="str">
        <f>IFERROR(E6/B6*100,"-")</f>
        <v>-</v>
      </c>
      <c r="G6" s="6" t="str">
        <f>IFERROR(E6/D6*100,"-")</f>
        <v>-</v>
      </c>
    </row>
    <row r="7" spans="1:7" x14ac:dyDescent="0.25">
      <c r="A7" s="48" t="s">
        <v>145</v>
      </c>
      <c r="B7" s="94">
        <v>0</v>
      </c>
      <c r="C7" s="94">
        <v>0</v>
      </c>
      <c r="D7" s="94">
        <v>0</v>
      </c>
      <c r="E7" s="94">
        <v>0</v>
      </c>
      <c r="F7" s="12" t="str">
        <f t="shared" ref="F7:F11" si="1">IFERROR(E7/B7*100,"-")</f>
        <v>-</v>
      </c>
      <c r="G7" s="6" t="str">
        <f t="shared" ref="G7:G11" si="2">IFERROR(E7/D7*100,"-")</f>
        <v>-</v>
      </c>
    </row>
    <row r="8" spans="1:7" x14ac:dyDescent="0.25">
      <c r="A8" s="47" t="s">
        <v>159</v>
      </c>
      <c r="B8" s="58">
        <f>B9</f>
        <v>0</v>
      </c>
      <c r="C8" s="58">
        <f t="shared" ref="C8:E8" si="3">C9</f>
        <v>0</v>
      </c>
      <c r="D8" s="58">
        <f t="shared" si="3"/>
        <v>0</v>
      </c>
      <c r="E8" s="58">
        <f t="shared" si="3"/>
        <v>0</v>
      </c>
      <c r="F8" s="6" t="str">
        <f t="shared" si="1"/>
        <v>-</v>
      </c>
      <c r="G8" s="6" t="str">
        <f>IFERROR(E8/D8*100,"-")</f>
        <v>-</v>
      </c>
    </row>
    <row r="9" spans="1:7" x14ac:dyDescent="0.25">
      <c r="A9" s="48" t="s">
        <v>148</v>
      </c>
      <c r="B9" s="94">
        <v>0</v>
      </c>
      <c r="C9" s="94">
        <v>0</v>
      </c>
      <c r="D9" s="94">
        <v>0</v>
      </c>
      <c r="E9" s="94">
        <v>0</v>
      </c>
      <c r="F9" s="12" t="str">
        <f t="shared" si="1"/>
        <v>-</v>
      </c>
      <c r="G9" s="6" t="str">
        <f>IFERROR(E9/D9*100,"-")</f>
        <v>-</v>
      </c>
    </row>
    <row r="10" spans="1:7" ht="26.4" x14ac:dyDescent="0.25">
      <c r="A10" s="47" t="s">
        <v>162</v>
      </c>
      <c r="B10" s="58">
        <f>B11</f>
        <v>0</v>
      </c>
      <c r="C10" s="58">
        <f t="shared" ref="C10:E10" si="4">C11</f>
        <v>0</v>
      </c>
      <c r="D10" s="58">
        <f t="shared" si="4"/>
        <v>0</v>
      </c>
      <c r="E10" s="58">
        <f t="shared" si="4"/>
        <v>0</v>
      </c>
      <c r="F10" s="6" t="str">
        <f t="shared" si="1"/>
        <v>-</v>
      </c>
      <c r="G10" s="6" t="str">
        <f>IFERROR(E10/D10*100,"-")</f>
        <v>-</v>
      </c>
    </row>
    <row r="11" spans="1:7" x14ac:dyDescent="0.25">
      <c r="A11" s="48" t="s">
        <v>147</v>
      </c>
      <c r="B11" s="94">
        <v>0</v>
      </c>
      <c r="C11" s="94">
        <v>0</v>
      </c>
      <c r="D11" s="94">
        <v>0</v>
      </c>
      <c r="E11" s="94">
        <v>0</v>
      </c>
      <c r="F11" s="12" t="str">
        <f t="shared" si="1"/>
        <v>-</v>
      </c>
      <c r="G11" s="6" t="str">
        <f t="shared" si="2"/>
        <v>-</v>
      </c>
    </row>
    <row r="12" spans="1:7" x14ac:dyDescent="0.25">
      <c r="A12" s="48"/>
      <c r="B12" s="14"/>
      <c r="C12" s="14"/>
      <c r="D12" s="14"/>
      <c r="E12" s="14"/>
      <c r="F12" s="12"/>
      <c r="G12" s="12"/>
    </row>
    <row r="13" spans="1:7" x14ac:dyDescent="0.25">
      <c r="A13" s="56" t="s">
        <v>107</v>
      </c>
      <c r="B13" s="59">
        <f>B6+B8+B10</f>
        <v>0</v>
      </c>
      <c r="C13" s="59">
        <f t="shared" ref="C13:E13" si="5">C6+C8+C10</f>
        <v>0</v>
      </c>
      <c r="D13" s="59">
        <f t="shared" ref="D13" si="6">D6+D8+D10</f>
        <v>0</v>
      </c>
      <c r="E13" s="59">
        <f t="shared" si="5"/>
        <v>0</v>
      </c>
      <c r="F13" s="83" t="str">
        <f>IFERROR(E13/B13*100,"-")</f>
        <v>-</v>
      </c>
      <c r="G13" s="83" t="str">
        <f>IFERROR(E13/D13*100,"-")</f>
        <v>-</v>
      </c>
    </row>
    <row r="14" spans="1:7" x14ac:dyDescent="0.25">
      <c r="B14" s="95"/>
      <c r="C14" s="95"/>
      <c r="D14" s="95"/>
      <c r="E14" s="95"/>
    </row>
    <row r="15" spans="1:7" x14ac:dyDescent="0.25">
      <c r="B15" s="95"/>
      <c r="C15" s="95"/>
      <c r="D15" s="95"/>
      <c r="E15" s="95"/>
    </row>
    <row r="16" spans="1:7" ht="17.25" customHeight="1" x14ac:dyDescent="0.25">
      <c r="A16" s="7" t="s">
        <v>127</v>
      </c>
      <c r="B16" s="109"/>
      <c r="C16" s="109"/>
      <c r="D16" s="109"/>
      <c r="E16" s="109"/>
      <c r="F16" s="85"/>
      <c r="G16" s="85"/>
    </row>
    <row r="17" spans="1:7" x14ac:dyDescent="0.25">
      <c r="A17" s="47" t="s">
        <v>157</v>
      </c>
      <c r="B17" s="58">
        <f>B18</f>
        <v>0</v>
      </c>
      <c r="C17" s="58">
        <f t="shared" ref="C17:E17" si="7">C18</f>
        <v>0</v>
      </c>
      <c r="D17" s="58">
        <f t="shared" si="7"/>
        <v>0</v>
      </c>
      <c r="E17" s="58">
        <f t="shared" si="7"/>
        <v>0</v>
      </c>
      <c r="F17" s="6" t="str">
        <f>IFERROR(E17/B17*100,"-")</f>
        <v>-</v>
      </c>
      <c r="G17" s="6" t="str">
        <f>IFERROR(E17/D17*100,"-")</f>
        <v>-</v>
      </c>
    </row>
    <row r="18" spans="1:7" x14ac:dyDescent="0.25">
      <c r="A18" s="48" t="s">
        <v>145</v>
      </c>
      <c r="B18" s="94">
        <v>0</v>
      </c>
      <c r="C18" s="94">
        <v>0</v>
      </c>
      <c r="D18" s="94">
        <v>0</v>
      </c>
      <c r="E18" s="94">
        <v>0</v>
      </c>
      <c r="F18" s="12" t="str">
        <f>IFERROR(E18/B18*100,"-")</f>
        <v>-</v>
      </c>
      <c r="G18" s="6" t="str">
        <f t="shared" ref="G18:G21" si="8">IFERROR(E18/D18*100,"-")</f>
        <v>-</v>
      </c>
    </row>
    <row r="19" spans="1:7" x14ac:dyDescent="0.25">
      <c r="A19" s="47" t="s">
        <v>159</v>
      </c>
      <c r="B19" s="58">
        <f>B20+B21</f>
        <v>0</v>
      </c>
      <c r="C19" s="58">
        <f t="shared" ref="C19:E19" si="9">C20+C21</f>
        <v>0</v>
      </c>
      <c r="D19" s="58">
        <f t="shared" ref="D19" si="10">D20+D21</f>
        <v>0</v>
      </c>
      <c r="E19" s="58">
        <f t="shared" si="9"/>
        <v>0</v>
      </c>
      <c r="F19" s="6" t="str">
        <f>IFERROR(E19/B19*100,"-")</f>
        <v>-</v>
      </c>
      <c r="G19" s="6" t="str">
        <f t="shared" si="8"/>
        <v>-</v>
      </c>
    </row>
    <row r="20" spans="1:7" x14ac:dyDescent="0.25">
      <c r="A20" s="48" t="s">
        <v>148</v>
      </c>
      <c r="B20" s="94">
        <v>0</v>
      </c>
      <c r="C20" s="94">
        <v>0</v>
      </c>
      <c r="D20" s="94">
        <v>0</v>
      </c>
      <c r="E20" s="94">
        <v>0</v>
      </c>
      <c r="F20" s="12" t="str">
        <f>IFERROR(E20/B20*100,"-")</f>
        <v>-</v>
      </c>
      <c r="G20" s="6" t="str">
        <f t="shared" si="8"/>
        <v>-</v>
      </c>
    </row>
    <row r="21" spans="1:7" x14ac:dyDescent="0.25">
      <c r="A21" s="48" t="s">
        <v>151</v>
      </c>
      <c r="B21" s="94">
        <v>0</v>
      </c>
      <c r="C21" s="94">
        <v>0</v>
      </c>
      <c r="D21" s="94">
        <v>0</v>
      </c>
      <c r="E21" s="94">
        <v>0</v>
      </c>
      <c r="F21" s="12" t="str">
        <f>IFERROR(E21/B21*100,"-")</f>
        <v>-</v>
      </c>
      <c r="G21" s="6" t="str">
        <f t="shared" si="8"/>
        <v>-</v>
      </c>
    </row>
    <row r="22" spans="1:7" x14ac:dyDescent="0.25">
      <c r="A22" s="48"/>
      <c r="B22" s="14"/>
      <c r="C22" s="14"/>
      <c r="D22" s="14"/>
      <c r="E22" s="14"/>
      <c r="F22" s="13"/>
      <c r="G22" s="12"/>
    </row>
    <row r="23" spans="1:7" x14ac:dyDescent="0.25">
      <c r="A23" s="56" t="s">
        <v>112</v>
      </c>
      <c r="B23" s="59">
        <f>B17+B19</f>
        <v>0</v>
      </c>
      <c r="C23" s="59">
        <f t="shared" ref="C23:E23" si="11">C17+C19</f>
        <v>0</v>
      </c>
      <c r="D23" s="59">
        <f t="shared" ref="D23" si="12">D17+D19</f>
        <v>0</v>
      </c>
      <c r="E23" s="59">
        <f t="shared" si="11"/>
        <v>0</v>
      </c>
      <c r="F23" s="83" t="str">
        <f>IFERROR(E23/B23*100,"-")</f>
        <v>-</v>
      </c>
      <c r="G23" s="83" t="str">
        <f>IFERROR(E23/D23*100,"-")</f>
        <v>-</v>
      </c>
    </row>
    <row r="24" spans="1:7" x14ac:dyDescent="0.25">
      <c r="A24" s="48"/>
      <c r="B24" s="11"/>
      <c r="C24" s="11"/>
      <c r="D24" s="11"/>
      <c r="E24" s="11"/>
      <c r="F24" s="12"/>
      <c r="G24" s="12"/>
    </row>
    <row r="25" spans="1:7" x14ac:dyDescent="0.25">
      <c r="A25" s="50"/>
      <c r="B25" s="58"/>
      <c r="C25" s="58"/>
      <c r="D25" s="58"/>
      <c r="E25" s="58"/>
      <c r="F25" s="6"/>
      <c r="G25" s="6"/>
    </row>
  </sheetData>
  <mergeCells count="1">
    <mergeCell ref="A1:G1"/>
  </mergeCells>
  <conditionalFormatting sqref="B7:E7 B9:E9 B11:E11 B18:E18 B20:E21">
    <cfRule type="containsBlanks" dxfId="0" priority="5">
      <formula>LEN(TRIM(B7))=0</formula>
    </cfRule>
  </conditionalFormatting>
  <pageMargins left="0.70866141732283472" right="0.70866141732283472" top="0.74803149606299213" bottom="0.74803149606299213" header="0.31496062992125984" footer="0.31496062992125984"/>
  <pageSetup paperSize="9" scale="95" firstPageNumber="10" orientation="landscape" useFirstPageNumber="1" r:id="rId1"/>
  <headerFooter>
    <oddFooter>&amp;C8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75"/>
  <sheetViews>
    <sheetView view="pageBreakPreview" zoomScaleNormal="100" zoomScaleSheetLayoutView="100" workbookViewId="0">
      <selection activeCell="A21" sqref="A21:XFD22"/>
    </sheetView>
  </sheetViews>
  <sheetFormatPr defaultRowHeight="14.4" x14ac:dyDescent="0.3"/>
  <cols>
    <col min="1" max="1" width="72.33203125" customWidth="1"/>
    <col min="2" max="4" width="18.88671875" customWidth="1"/>
    <col min="5" max="5" width="10.109375" style="33" bestFit="1" customWidth="1"/>
  </cols>
  <sheetData>
    <row r="1" spans="1:7" ht="18.600000000000001" x14ac:dyDescent="0.3">
      <c r="A1" s="162" t="s">
        <v>137</v>
      </c>
      <c r="B1" s="162"/>
      <c r="C1" s="162"/>
      <c r="D1" s="162"/>
      <c r="E1" s="162"/>
    </row>
    <row r="2" spans="1:7" ht="18.600000000000001" x14ac:dyDescent="0.3">
      <c r="A2" s="89"/>
      <c r="B2" s="89"/>
      <c r="C2" s="89"/>
      <c r="D2" s="89"/>
      <c r="E2" s="32"/>
    </row>
    <row r="3" spans="1:7" ht="15.6" x14ac:dyDescent="0.3">
      <c r="A3" s="163" t="s">
        <v>138</v>
      </c>
      <c r="B3" s="163"/>
      <c r="C3" s="163"/>
      <c r="D3" s="163"/>
      <c r="E3" s="163"/>
    </row>
    <row r="4" spans="1:7" x14ac:dyDescent="0.3">
      <c r="A4" s="30"/>
      <c r="B4" s="30"/>
      <c r="C4" s="30"/>
      <c r="D4" s="30"/>
      <c r="E4" s="31"/>
    </row>
    <row r="5" spans="1:7" ht="15.6" x14ac:dyDescent="0.3">
      <c r="A5" s="164" t="s">
        <v>299</v>
      </c>
      <c r="B5" s="164"/>
      <c r="C5" s="164"/>
      <c r="D5" s="164"/>
      <c r="E5" s="164"/>
    </row>
    <row r="6" spans="1:7" x14ac:dyDescent="0.3">
      <c r="A6" s="30"/>
      <c r="B6" s="30"/>
      <c r="C6" s="30"/>
      <c r="D6" s="30"/>
      <c r="E6" s="31"/>
    </row>
    <row r="7" spans="1:7" s="115" customFormat="1" ht="15.6" x14ac:dyDescent="0.3">
      <c r="A7" s="158" t="s">
        <v>258</v>
      </c>
      <c r="B7" s="158"/>
      <c r="C7" s="158"/>
      <c r="D7" s="158"/>
      <c r="E7" s="158"/>
      <c r="F7" s="135"/>
      <c r="G7" s="135"/>
    </row>
    <row r="8" spans="1:7" x14ac:dyDescent="0.3">
      <c r="A8" s="30"/>
      <c r="B8" s="30"/>
      <c r="C8" s="30"/>
      <c r="D8" s="30"/>
      <c r="E8" s="31"/>
    </row>
    <row r="9" spans="1:7" s="1" customFormat="1" ht="26.4" x14ac:dyDescent="0.25">
      <c r="A9" s="28" t="s">
        <v>259</v>
      </c>
      <c r="B9" s="28" t="s">
        <v>291</v>
      </c>
      <c r="C9" s="28" t="s">
        <v>292</v>
      </c>
      <c r="D9" s="28" t="s">
        <v>295</v>
      </c>
      <c r="E9" s="36" t="s">
        <v>154</v>
      </c>
    </row>
    <row r="10" spans="1:7" s="4" customFormat="1" ht="10.199999999999999" x14ac:dyDescent="0.2">
      <c r="A10" s="62">
        <v>1</v>
      </c>
      <c r="B10" s="62">
        <v>2</v>
      </c>
      <c r="C10" s="62">
        <v>3</v>
      </c>
      <c r="D10" s="62">
        <v>4</v>
      </c>
      <c r="E10" s="63" t="s">
        <v>276</v>
      </c>
    </row>
    <row r="11" spans="1:7" s="4" customFormat="1" ht="10.199999999999999" x14ac:dyDescent="0.2">
      <c r="A11" s="86"/>
      <c r="B11" s="62"/>
      <c r="C11" s="62"/>
      <c r="D11" s="62"/>
      <c r="E11" s="63"/>
    </row>
    <row r="12" spans="1:7" x14ac:dyDescent="0.3">
      <c r="A12" s="7" t="s">
        <v>262</v>
      </c>
      <c r="B12" s="45">
        <f>SUM(B13)</f>
        <v>959285</v>
      </c>
      <c r="C12" s="45">
        <f>SUM(C13)</f>
        <v>959285</v>
      </c>
      <c r="D12" s="45">
        <f>SUM(D14)</f>
        <v>425968.8</v>
      </c>
      <c r="E12" s="45">
        <f>D12/B12*100</f>
        <v>44.404822341639864</v>
      </c>
    </row>
    <row r="13" spans="1:7" ht="15.6" customHeight="1" x14ac:dyDescent="0.3">
      <c r="A13" s="110" t="s">
        <v>263</v>
      </c>
      <c r="B13" s="92">
        <f>SUM(B14)</f>
        <v>959285</v>
      </c>
      <c r="C13" s="92">
        <f>SUM(C14)</f>
        <v>959285</v>
      </c>
      <c r="D13" s="92">
        <f>SUM(D24+D69)</f>
        <v>425968.8</v>
      </c>
      <c r="E13" s="126">
        <f>D13/C13*100</f>
        <v>44.404822341639864</v>
      </c>
    </row>
    <row r="14" spans="1:7" s="82" customFormat="1" x14ac:dyDescent="0.3">
      <c r="A14" s="131" t="s">
        <v>264</v>
      </c>
      <c r="B14" s="92">
        <f>SUM(B15:B22)</f>
        <v>959285</v>
      </c>
      <c r="C14" s="92">
        <f>SUM(C15:C22)</f>
        <v>959285</v>
      </c>
      <c r="D14" s="92">
        <f>SUM(D15:D22)</f>
        <v>425968.8</v>
      </c>
      <c r="E14" s="126">
        <f t="shared" ref="E14:E15" si="0">D14/C14*100</f>
        <v>44.404822341639864</v>
      </c>
    </row>
    <row r="15" spans="1:7" s="82" customFormat="1" x14ac:dyDescent="0.3">
      <c r="A15" s="112" t="s">
        <v>145</v>
      </c>
      <c r="B15" s="113">
        <f>SUM(B26+B71+B90)</f>
        <v>516015</v>
      </c>
      <c r="C15" s="113">
        <f>SUM(C26+C71+C90)</f>
        <v>516015</v>
      </c>
      <c r="D15" s="113">
        <f>SUM(D26+D71+D90)</f>
        <v>350820.87</v>
      </c>
      <c r="E15" s="126">
        <f t="shared" si="0"/>
        <v>67.986564344059758</v>
      </c>
    </row>
    <row r="16" spans="1:7" s="82" customFormat="1" x14ac:dyDescent="0.3">
      <c r="A16" s="112" t="s">
        <v>152</v>
      </c>
      <c r="B16" s="113">
        <f>SUM(B59)</f>
        <v>1000</v>
      </c>
      <c r="C16" s="113">
        <f>SUM(C59)</f>
        <v>1000</v>
      </c>
      <c r="D16" s="113">
        <f>SUM(D59)</f>
        <v>0</v>
      </c>
      <c r="E16" s="126">
        <f>D16/C16*100</f>
        <v>0</v>
      </c>
    </row>
    <row r="17" spans="1:5" s="146" customFormat="1" hidden="1" x14ac:dyDescent="0.3">
      <c r="A17" s="144" t="s">
        <v>148</v>
      </c>
      <c r="B17" s="128">
        <v>0</v>
      </c>
      <c r="C17" s="128">
        <v>0</v>
      </c>
      <c r="D17" s="128">
        <v>0</v>
      </c>
      <c r="E17" s="126" t="str">
        <f>IFERROR(C17/D17*100,"-")</f>
        <v>-</v>
      </c>
    </row>
    <row r="18" spans="1:5" s="146" customFormat="1" hidden="1" x14ac:dyDescent="0.3">
      <c r="A18" s="144" t="s">
        <v>151</v>
      </c>
      <c r="B18" s="128">
        <v>0</v>
      </c>
      <c r="C18" s="128">
        <v>0</v>
      </c>
      <c r="D18" s="128">
        <v>0</v>
      </c>
      <c r="E18" s="126" t="str">
        <f>IFERROR(C18/D18*100,"-")</f>
        <v>-</v>
      </c>
    </row>
    <row r="19" spans="1:5" s="82" customFormat="1" x14ac:dyDescent="0.3">
      <c r="A19" s="112" t="s">
        <v>149</v>
      </c>
      <c r="B19" s="113">
        <f>SUM(B111+B156+B65)</f>
        <v>432370</v>
      </c>
      <c r="C19" s="113">
        <f>SUM(C111+C156+C65)</f>
        <v>432370</v>
      </c>
      <c r="D19" s="113">
        <f>SUM(D111+D156+D65)</f>
        <v>73702.100000000006</v>
      </c>
      <c r="E19" s="126">
        <f>D19/C19*100</f>
        <v>17.046071651594698</v>
      </c>
    </row>
    <row r="20" spans="1:5" s="82" customFormat="1" x14ac:dyDescent="0.3">
      <c r="A20" s="112" t="s">
        <v>150</v>
      </c>
      <c r="B20" s="113">
        <f>SUM(B79+B132)</f>
        <v>9900</v>
      </c>
      <c r="C20" s="113">
        <f>SUM(C79+C132)</f>
        <v>9900</v>
      </c>
      <c r="D20" s="113">
        <f>SUM(D79+D132)</f>
        <v>1445.83</v>
      </c>
      <c r="E20" s="126">
        <f>D20/C20*100</f>
        <v>14.604343434343434</v>
      </c>
    </row>
    <row r="21" spans="1:5" s="146" customFormat="1" hidden="1" x14ac:dyDescent="0.3">
      <c r="A21" s="144" t="s">
        <v>192</v>
      </c>
      <c r="B21" s="128">
        <v>0</v>
      </c>
      <c r="C21" s="128">
        <v>0</v>
      </c>
      <c r="D21" s="128">
        <v>0</v>
      </c>
      <c r="E21" s="126" t="str">
        <f>IFERROR(C21/D21*100,"-")</f>
        <v>-</v>
      </c>
    </row>
    <row r="22" spans="1:5" s="146" customFormat="1" hidden="1" x14ac:dyDescent="0.3">
      <c r="A22" s="144" t="s">
        <v>146</v>
      </c>
      <c r="B22" s="128">
        <v>0</v>
      </c>
      <c r="C22" s="128">
        <v>0</v>
      </c>
      <c r="D22" s="128">
        <v>0</v>
      </c>
      <c r="E22" s="126" t="str">
        <f>IFERROR(C22/D22*100,"-")</f>
        <v>-</v>
      </c>
    </row>
    <row r="23" spans="1:5" s="82" customFormat="1" x14ac:dyDescent="0.3">
      <c r="A23" s="48"/>
      <c r="B23" s="11"/>
      <c r="C23" s="11"/>
      <c r="D23" s="49"/>
      <c r="E23" s="129"/>
    </row>
    <row r="24" spans="1:5" s="82" customFormat="1" x14ac:dyDescent="0.3">
      <c r="A24" s="110" t="s">
        <v>265</v>
      </c>
      <c r="B24" s="92">
        <f>SUM(B25)</f>
        <v>510415</v>
      </c>
      <c r="C24" s="92">
        <f>SUM(C25)</f>
        <v>510415</v>
      </c>
      <c r="D24" s="92">
        <f>SUM(D25)</f>
        <v>349691.55</v>
      </c>
      <c r="E24" s="126">
        <f>D24/C24*100</f>
        <v>68.511221261130657</v>
      </c>
    </row>
    <row r="25" spans="1:5" s="82" customFormat="1" x14ac:dyDescent="0.3">
      <c r="A25" s="132" t="s">
        <v>266</v>
      </c>
      <c r="B25" s="111">
        <f>SUM(B26+B59+B65)</f>
        <v>510415</v>
      </c>
      <c r="C25" s="111">
        <f>SUM(C26+C59+C65)</f>
        <v>510415</v>
      </c>
      <c r="D25" s="111">
        <f>SUM(D26+D59+D65)</f>
        <v>349691.55</v>
      </c>
      <c r="E25" s="130">
        <f>D25/C25*100</f>
        <v>68.511221261130657</v>
      </c>
    </row>
    <row r="26" spans="1:5" s="82" customFormat="1" x14ac:dyDescent="0.3">
      <c r="A26" s="112" t="s">
        <v>145</v>
      </c>
      <c r="B26" s="113">
        <f>SUM(B27+B31+B53+B57)</f>
        <v>509415</v>
      </c>
      <c r="C26" s="113">
        <f>SUM(C27+C31+C53+C57)</f>
        <v>509415</v>
      </c>
      <c r="D26" s="113">
        <f>SUM(D27+D31+D53+D57)</f>
        <v>349691.55</v>
      </c>
      <c r="E26" s="129">
        <f>D26/C26*100</f>
        <v>68.645711257030115</v>
      </c>
    </row>
    <row r="27" spans="1:5" s="82" customFormat="1" x14ac:dyDescent="0.3">
      <c r="A27" s="133" t="s">
        <v>21</v>
      </c>
      <c r="B27" s="92">
        <v>414928</v>
      </c>
      <c r="C27" s="92">
        <v>414928</v>
      </c>
      <c r="D27" s="92">
        <f>SUM(D28:D30)</f>
        <v>317389.93</v>
      </c>
      <c r="E27" s="129">
        <f>D27/C27*100</f>
        <v>76.492772240003077</v>
      </c>
    </row>
    <row r="28" spans="1:5" s="82" customFormat="1" x14ac:dyDescent="0.3">
      <c r="A28" s="134" t="s">
        <v>23</v>
      </c>
      <c r="B28" s="49"/>
      <c r="C28" s="49"/>
      <c r="D28" s="11">
        <v>252677.74</v>
      </c>
      <c r="E28" s="126"/>
    </row>
    <row r="29" spans="1:5" s="82" customFormat="1" x14ac:dyDescent="0.3">
      <c r="A29" s="134" t="s">
        <v>25</v>
      </c>
      <c r="B29" s="49"/>
      <c r="C29" s="49"/>
      <c r="D29" s="11">
        <v>25001.06</v>
      </c>
      <c r="E29" s="126"/>
    </row>
    <row r="30" spans="1:5" s="82" customFormat="1" x14ac:dyDescent="0.3">
      <c r="A30" s="134" t="s">
        <v>27</v>
      </c>
      <c r="B30" s="49"/>
      <c r="C30" s="49"/>
      <c r="D30" s="11">
        <v>39711.129999999997</v>
      </c>
      <c r="E30" s="126"/>
    </row>
    <row r="31" spans="1:5" s="82" customFormat="1" x14ac:dyDescent="0.3">
      <c r="A31" s="133" t="s">
        <v>28</v>
      </c>
      <c r="B31" s="92">
        <v>91817</v>
      </c>
      <c r="C31" s="92">
        <v>91817</v>
      </c>
      <c r="D31" s="92">
        <f>SUM(D32:D52)</f>
        <v>31522.68</v>
      </c>
      <c r="E31" s="129">
        <f>D31/C31*100</f>
        <v>34.332073581145103</v>
      </c>
    </row>
    <row r="32" spans="1:5" s="64" customFormat="1" x14ac:dyDescent="0.3">
      <c r="A32" s="134" t="s">
        <v>30</v>
      </c>
      <c r="B32" s="49"/>
      <c r="C32" s="49"/>
      <c r="D32" s="11">
        <v>127.04</v>
      </c>
      <c r="E32" s="126"/>
    </row>
    <row r="33" spans="1:5" s="64" customFormat="1" x14ac:dyDescent="0.3">
      <c r="A33" s="134" t="s">
        <v>31</v>
      </c>
      <c r="B33" s="49"/>
      <c r="C33" s="49"/>
      <c r="D33" s="11">
        <v>16746.48</v>
      </c>
      <c r="E33" s="126"/>
    </row>
    <row r="34" spans="1:5" s="64" customFormat="1" x14ac:dyDescent="0.3">
      <c r="A34" s="134" t="s">
        <v>32</v>
      </c>
      <c r="B34" s="49"/>
      <c r="C34" s="49"/>
      <c r="D34" s="11">
        <v>259</v>
      </c>
      <c r="E34" s="126"/>
    </row>
    <row r="35" spans="1:5" s="64" customFormat="1" x14ac:dyDescent="0.3">
      <c r="A35" s="134" t="s">
        <v>33</v>
      </c>
      <c r="B35" s="49"/>
      <c r="C35" s="49"/>
      <c r="D35" s="11">
        <v>85</v>
      </c>
      <c r="E35" s="126"/>
    </row>
    <row r="36" spans="1:5" s="64" customFormat="1" x14ac:dyDescent="0.3">
      <c r="A36" s="134" t="s">
        <v>35</v>
      </c>
      <c r="B36" s="49"/>
      <c r="C36" s="49"/>
      <c r="D36" s="11">
        <v>324.95</v>
      </c>
      <c r="E36" s="126"/>
    </row>
    <row r="37" spans="1:5" s="64" customFormat="1" x14ac:dyDescent="0.3">
      <c r="A37" s="134" t="s">
        <v>37</v>
      </c>
      <c r="B37" s="49"/>
      <c r="C37" s="49"/>
      <c r="D37" s="11">
        <v>36.51</v>
      </c>
      <c r="E37" s="126"/>
    </row>
    <row r="38" spans="1:5" s="146" customFormat="1" hidden="1" x14ac:dyDescent="0.3">
      <c r="A38" s="134" t="s">
        <v>38</v>
      </c>
      <c r="B38" s="147"/>
      <c r="C38" s="147"/>
      <c r="D38" s="128">
        <v>0</v>
      </c>
      <c r="E38" s="126"/>
    </row>
    <row r="39" spans="1:5" s="146" customFormat="1" hidden="1" x14ac:dyDescent="0.3">
      <c r="A39" s="134" t="s">
        <v>39</v>
      </c>
      <c r="B39" s="147"/>
      <c r="C39" s="147"/>
      <c r="D39" s="128">
        <v>0</v>
      </c>
      <c r="E39" s="126"/>
    </row>
    <row r="40" spans="1:5" s="64" customFormat="1" x14ac:dyDescent="0.3">
      <c r="A40" s="134" t="s">
        <v>42</v>
      </c>
      <c r="B40" s="49"/>
      <c r="C40" s="49"/>
      <c r="D40" s="11">
        <v>315.87</v>
      </c>
      <c r="E40" s="126"/>
    </row>
    <row r="41" spans="1:5" s="64" customFormat="1" x14ac:dyDescent="0.3">
      <c r="A41" s="134" t="s">
        <v>43</v>
      </c>
      <c r="B41" s="49"/>
      <c r="C41" s="49"/>
      <c r="D41" s="11">
        <v>1033.1600000000001</v>
      </c>
      <c r="E41" s="126"/>
    </row>
    <row r="42" spans="1:5" s="146" customFormat="1" hidden="1" x14ac:dyDescent="0.3">
      <c r="A42" s="134" t="s">
        <v>44</v>
      </c>
      <c r="B42" s="147"/>
      <c r="C42" s="147"/>
      <c r="D42" s="128">
        <v>0</v>
      </c>
      <c r="E42" s="126"/>
    </row>
    <row r="43" spans="1:5" s="64" customFormat="1" hidden="1" x14ac:dyDescent="0.3">
      <c r="A43" s="134" t="s">
        <v>45</v>
      </c>
      <c r="B43" s="49"/>
      <c r="C43" s="49"/>
      <c r="D43" s="11">
        <v>0</v>
      </c>
      <c r="E43" s="126"/>
    </row>
    <row r="44" spans="1:5" s="64" customFormat="1" x14ac:dyDescent="0.3">
      <c r="A44" s="134" t="s">
        <v>46</v>
      </c>
      <c r="B44" s="49"/>
      <c r="C44" s="49"/>
      <c r="D44" s="11">
        <v>405.99</v>
      </c>
      <c r="E44" s="126"/>
    </row>
    <row r="45" spans="1:5" s="64" customFormat="1" x14ac:dyDescent="0.3">
      <c r="A45" s="134" t="s">
        <v>48</v>
      </c>
      <c r="B45" s="49"/>
      <c r="C45" s="49"/>
      <c r="D45" s="11">
        <v>6497.7</v>
      </c>
      <c r="E45" s="126"/>
    </row>
    <row r="46" spans="1:5" s="146" customFormat="1" hidden="1" x14ac:dyDescent="0.3">
      <c r="A46" s="134" t="s">
        <v>49</v>
      </c>
      <c r="B46" s="147"/>
      <c r="C46" s="147"/>
      <c r="D46" s="128">
        <v>0</v>
      </c>
      <c r="E46" s="126"/>
    </row>
    <row r="47" spans="1:5" s="64" customFormat="1" x14ac:dyDescent="0.3">
      <c r="A47" s="134" t="s">
        <v>50</v>
      </c>
      <c r="B47" s="49"/>
      <c r="C47" s="49"/>
      <c r="D47" s="11">
        <v>36</v>
      </c>
      <c r="E47" s="126"/>
    </row>
    <row r="48" spans="1:5" s="64" customFormat="1" x14ac:dyDescent="0.3">
      <c r="A48" s="134" t="s">
        <v>54</v>
      </c>
      <c r="B48" s="49"/>
      <c r="C48" s="49"/>
      <c r="D48" s="11">
        <v>4420.5600000000004</v>
      </c>
      <c r="E48" s="126"/>
    </row>
    <row r="49" spans="1:5" s="64" customFormat="1" x14ac:dyDescent="0.3">
      <c r="A49" s="134" t="s">
        <v>55</v>
      </c>
      <c r="B49" s="49"/>
      <c r="C49" s="49"/>
      <c r="D49" s="11">
        <v>337.32</v>
      </c>
      <c r="E49" s="126"/>
    </row>
    <row r="50" spans="1:5" s="146" customFormat="1" hidden="1" x14ac:dyDescent="0.3">
      <c r="A50" s="134" t="s">
        <v>56</v>
      </c>
      <c r="B50" s="147"/>
      <c r="C50" s="147"/>
      <c r="D50" s="128">
        <v>0</v>
      </c>
      <c r="E50" s="126"/>
    </row>
    <row r="51" spans="1:5" s="64" customFormat="1" x14ac:dyDescent="0.3">
      <c r="A51" s="134" t="s">
        <v>58</v>
      </c>
      <c r="B51" s="49"/>
      <c r="C51" s="49"/>
      <c r="D51" s="11">
        <v>202.3</v>
      </c>
      <c r="E51" s="126"/>
    </row>
    <row r="52" spans="1:5" s="64" customFormat="1" x14ac:dyDescent="0.3">
      <c r="A52" s="134" t="s">
        <v>59</v>
      </c>
      <c r="B52" s="49"/>
      <c r="C52" s="49"/>
      <c r="D52" s="11">
        <v>694.8</v>
      </c>
      <c r="E52" s="126"/>
    </row>
    <row r="53" spans="1:5" s="123" customFormat="1" x14ac:dyDescent="0.3">
      <c r="A53" s="133" t="s">
        <v>267</v>
      </c>
      <c r="B53" s="124">
        <v>1670</v>
      </c>
      <c r="C53" s="124">
        <v>1670</v>
      </c>
      <c r="D53" s="92">
        <f>SUM(D54:D56)</f>
        <v>403.14000000000004</v>
      </c>
      <c r="E53" s="129">
        <f>D53/C53*100</f>
        <v>24.140119760479045</v>
      </c>
    </row>
    <row r="54" spans="1:5" s="146" customFormat="1" ht="27" hidden="1" x14ac:dyDescent="0.3">
      <c r="A54" s="134" t="s">
        <v>215</v>
      </c>
      <c r="B54" s="147"/>
      <c r="C54" s="147"/>
      <c r="D54" s="128">
        <v>0</v>
      </c>
      <c r="E54" s="126"/>
    </row>
    <row r="55" spans="1:5" s="64" customFormat="1" x14ac:dyDescent="0.3">
      <c r="A55" s="134" t="s">
        <v>63</v>
      </c>
      <c r="B55" s="49"/>
      <c r="C55" s="49"/>
      <c r="D55" s="11">
        <v>401.6</v>
      </c>
      <c r="E55" s="126"/>
    </row>
    <row r="56" spans="1:5" s="64" customFormat="1" x14ac:dyDescent="0.3">
      <c r="A56" s="134" t="s">
        <v>65</v>
      </c>
      <c r="B56" s="49"/>
      <c r="C56" s="49"/>
      <c r="D56" s="11">
        <v>1.54</v>
      </c>
      <c r="E56" s="126"/>
    </row>
    <row r="57" spans="1:5" s="123" customFormat="1" x14ac:dyDescent="0.3">
      <c r="A57" s="133" t="s">
        <v>268</v>
      </c>
      <c r="B57" s="92">
        <v>1000</v>
      </c>
      <c r="C57" s="92">
        <v>1000</v>
      </c>
      <c r="D57" s="92">
        <f>SUM(D58)</f>
        <v>375.8</v>
      </c>
      <c r="E57" s="126">
        <f>D57/C57*100</f>
        <v>37.580000000000005</v>
      </c>
    </row>
    <row r="58" spans="1:5" s="64" customFormat="1" x14ac:dyDescent="0.3">
      <c r="A58" s="134" t="s">
        <v>86</v>
      </c>
      <c r="B58" s="49"/>
      <c r="C58" s="49"/>
      <c r="D58" s="11">
        <v>375.8</v>
      </c>
      <c r="E58" s="126"/>
    </row>
    <row r="59" spans="1:5" s="64" customFormat="1" x14ac:dyDescent="0.3">
      <c r="A59" s="112" t="s">
        <v>152</v>
      </c>
      <c r="B59" s="125">
        <f>SUM(B60:B63)</f>
        <v>1000</v>
      </c>
      <c r="C59" s="125">
        <f>SUM(C60:C63)</f>
        <v>1000</v>
      </c>
      <c r="D59" s="125">
        <f>SUM(D61+D63)</f>
        <v>0</v>
      </c>
      <c r="E59" s="129">
        <f>D59/C59*100</f>
        <v>0</v>
      </c>
    </row>
    <row r="60" spans="1:5" s="64" customFormat="1" x14ac:dyDescent="0.3">
      <c r="A60" s="133" t="s">
        <v>28</v>
      </c>
      <c r="B60" s="128">
        <v>1000</v>
      </c>
      <c r="C60" s="128">
        <v>1000</v>
      </c>
      <c r="D60" s="128">
        <v>0</v>
      </c>
      <c r="E60" s="129">
        <f t="shared" ref="E60" si="1">D60/B60*100</f>
        <v>0</v>
      </c>
    </row>
    <row r="61" spans="1:5" s="64" customFormat="1" hidden="1" x14ac:dyDescent="0.3">
      <c r="A61" s="133" t="s">
        <v>269</v>
      </c>
      <c r="B61" s="128">
        <v>0</v>
      </c>
      <c r="C61" s="128">
        <v>0</v>
      </c>
      <c r="D61" s="128">
        <f>SUM(D62)</f>
        <v>0</v>
      </c>
      <c r="E61" s="129" t="e">
        <f>D61/C61*100</f>
        <v>#DIV/0!</v>
      </c>
    </row>
    <row r="62" spans="1:5" s="64" customFormat="1" hidden="1" x14ac:dyDescent="0.3">
      <c r="A62" s="134" t="s">
        <v>210</v>
      </c>
      <c r="B62" s="128"/>
      <c r="C62" s="128"/>
      <c r="D62" s="128">
        <v>0</v>
      </c>
      <c r="E62" s="129"/>
    </row>
    <row r="63" spans="1:5" s="64" customFormat="1" hidden="1" x14ac:dyDescent="0.3">
      <c r="A63" s="133" t="s">
        <v>268</v>
      </c>
      <c r="B63" s="128">
        <v>0</v>
      </c>
      <c r="C63" s="128">
        <v>0</v>
      </c>
      <c r="D63" s="128">
        <f>SUM(D64)</f>
        <v>0</v>
      </c>
      <c r="E63" s="129" t="e">
        <f>D63/C63*100</f>
        <v>#DIV/0!</v>
      </c>
    </row>
    <row r="64" spans="1:5" s="64" customFormat="1" hidden="1" x14ac:dyDescent="0.3">
      <c r="A64" s="134" t="s">
        <v>85</v>
      </c>
      <c r="B64" s="128"/>
      <c r="C64" s="128"/>
      <c r="D64" s="128">
        <v>0</v>
      </c>
      <c r="E64" s="129"/>
    </row>
    <row r="65" spans="1:5" s="64" customFormat="1" hidden="1" x14ac:dyDescent="0.3">
      <c r="A65" s="112" t="s">
        <v>149</v>
      </c>
      <c r="B65" s="113">
        <f>SUM(B66)</f>
        <v>0</v>
      </c>
      <c r="C65" s="113">
        <f>SUM(C66)</f>
        <v>0</v>
      </c>
      <c r="D65" s="113">
        <f>SUM(D66)</f>
        <v>0</v>
      </c>
      <c r="E65" s="129" t="e">
        <f>D65/C65*100</f>
        <v>#DIV/0!</v>
      </c>
    </row>
    <row r="66" spans="1:5" s="64" customFormat="1" hidden="1" x14ac:dyDescent="0.3">
      <c r="A66" s="133" t="s">
        <v>28</v>
      </c>
      <c r="B66" s="92">
        <v>0</v>
      </c>
      <c r="C66" s="92">
        <v>0</v>
      </c>
      <c r="D66" s="92">
        <f>SUM(D67)</f>
        <v>0</v>
      </c>
      <c r="E66" s="129" t="e">
        <f>D66/C66*100</f>
        <v>#DIV/0!</v>
      </c>
    </row>
    <row r="67" spans="1:5" s="64" customFormat="1" hidden="1" x14ac:dyDescent="0.3">
      <c r="A67" s="134" t="s">
        <v>30</v>
      </c>
      <c r="B67" s="49"/>
      <c r="C67" s="49"/>
      <c r="D67" s="11">
        <v>0</v>
      </c>
      <c r="E67" s="126"/>
    </row>
    <row r="68" spans="1:5" s="64" customFormat="1" x14ac:dyDescent="0.3">
      <c r="A68" s="133"/>
      <c r="B68" s="128"/>
      <c r="C68" s="128"/>
      <c r="D68" s="128"/>
      <c r="E68" s="129"/>
    </row>
    <row r="69" spans="1:5" s="82" customFormat="1" x14ac:dyDescent="0.3">
      <c r="A69" s="110" t="s">
        <v>270</v>
      </c>
      <c r="B69" s="92">
        <f>SUM(B70+B89+B155)</f>
        <v>448870</v>
      </c>
      <c r="C69" s="92">
        <f>SUM(C70+C89+C155)</f>
        <v>448870</v>
      </c>
      <c r="D69" s="92">
        <f>SUM(D70+D89+D155)</f>
        <v>76277.25</v>
      </c>
      <c r="E69" s="129">
        <f>D69/C69*100</f>
        <v>16.993171742375299</v>
      </c>
    </row>
    <row r="70" spans="1:5" s="82" customFormat="1" hidden="1" x14ac:dyDescent="0.3">
      <c r="A70" s="132" t="s">
        <v>271</v>
      </c>
      <c r="B70" s="111">
        <f>SUM(B71+B79)</f>
        <v>0</v>
      </c>
      <c r="C70" s="111">
        <v>0</v>
      </c>
      <c r="D70" s="111">
        <f>SUM(D71+D79)</f>
        <v>0</v>
      </c>
      <c r="E70" s="130" t="e">
        <f>D70/C70*100</f>
        <v>#DIV/0!</v>
      </c>
    </row>
    <row r="71" spans="1:5" s="82" customFormat="1" hidden="1" x14ac:dyDescent="0.3">
      <c r="A71" s="112" t="s">
        <v>145</v>
      </c>
      <c r="B71" s="113">
        <f>SUM(B72+B75)</f>
        <v>0</v>
      </c>
      <c r="C71" s="113">
        <f>SUM(C72+C75)</f>
        <v>0</v>
      </c>
      <c r="D71" s="113">
        <f>SUM(D72+D75)</f>
        <v>0</v>
      </c>
      <c r="E71" s="129" t="e">
        <f>D71/C71*100</f>
        <v>#DIV/0!</v>
      </c>
    </row>
    <row r="72" spans="1:5" s="82" customFormat="1" hidden="1" x14ac:dyDescent="0.3">
      <c r="A72" s="133" t="s">
        <v>21</v>
      </c>
      <c r="B72" s="92">
        <v>0</v>
      </c>
      <c r="C72" s="92">
        <v>0</v>
      </c>
      <c r="D72" s="92">
        <f>SUM(D73:D74)</f>
        <v>0</v>
      </c>
      <c r="E72" s="129" t="e">
        <f>D72/C72*100</f>
        <v>#DIV/0!</v>
      </c>
    </row>
    <row r="73" spans="1:5" s="82" customFormat="1" hidden="1" x14ac:dyDescent="0.3">
      <c r="A73" s="134" t="s">
        <v>23</v>
      </c>
      <c r="B73" s="49"/>
      <c r="C73" s="49"/>
      <c r="D73" s="11">
        <v>0</v>
      </c>
      <c r="E73" s="126"/>
    </row>
    <row r="74" spans="1:5" s="82" customFormat="1" hidden="1" x14ac:dyDescent="0.3">
      <c r="A74" s="134" t="s">
        <v>27</v>
      </c>
      <c r="B74" s="49"/>
      <c r="C74" s="49"/>
      <c r="D74" s="11">
        <v>0</v>
      </c>
      <c r="E74" s="126"/>
    </row>
    <row r="75" spans="1:5" s="82" customFormat="1" hidden="1" x14ac:dyDescent="0.3">
      <c r="A75" s="133" t="s">
        <v>28</v>
      </c>
      <c r="B75" s="92">
        <v>0</v>
      </c>
      <c r="C75" s="92">
        <v>0</v>
      </c>
      <c r="D75" s="92">
        <f>SUM(D76:D78)</f>
        <v>0</v>
      </c>
      <c r="E75" s="129" t="e">
        <f>D75/C75*100</f>
        <v>#DIV/0!</v>
      </c>
    </row>
    <row r="76" spans="1:5" s="64" customFormat="1" hidden="1" x14ac:dyDescent="0.3">
      <c r="A76" s="134" t="s">
        <v>31</v>
      </c>
      <c r="B76" s="49"/>
      <c r="C76" s="49"/>
      <c r="D76" s="11">
        <v>0</v>
      </c>
      <c r="E76" s="126"/>
    </row>
    <row r="77" spans="1:5" s="64" customFormat="1" hidden="1" x14ac:dyDescent="0.3">
      <c r="A77" s="134" t="s">
        <v>33</v>
      </c>
      <c r="B77" s="49"/>
      <c r="C77" s="49"/>
      <c r="D77" s="11">
        <v>0</v>
      </c>
      <c r="E77" s="126"/>
    </row>
    <row r="78" spans="1:5" s="64" customFormat="1" hidden="1" x14ac:dyDescent="0.3">
      <c r="A78" s="134" t="s">
        <v>35</v>
      </c>
      <c r="B78" s="49"/>
      <c r="C78" s="49"/>
      <c r="D78" s="11">
        <v>0</v>
      </c>
      <c r="E78" s="126"/>
    </row>
    <row r="79" spans="1:5" s="82" customFormat="1" hidden="1" x14ac:dyDescent="0.3">
      <c r="A79" s="112" t="s">
        <v>150</v>
      </c>
      <c r="B79" s="113">
        <f>SUM(B80+B83)</f>
        <v>0</v>
      </c>
      <c r="C79" s="113">
        <f>SUM(C80+C83)</f>
        <v>0</v>
      </c>
      <c r="D79" s="113">
        <f>SUM(D80+D83)</f>
        <v>0</v>
      </c>
      <c r="E79" s="129" t="e">
        <f>D79/C79*100</f>
        <v>#DIV/0!</v>
      </c>
    </row>
    <row r="80" spans="1:5" s="82" customFormat="1" hidden="1" x14ac:dyDescent="0.3">
      <c r="A80" s="133" t="s">
        <v>21</v>
      </c>
      <c r="B80" s="92">
        <v>0</v>
      </c>
      <c r="C80" s="92">
        <v>0</v>
      </c>
      <c r="D80" s="92">
        <f>SUM(D81:D82)</f>
        <v>0</v>
      </c>
      <c r="E80" s="129" t="e">
        <f>D80/C80*100</f>
        <v>#DIV/0!</v>
      </c>
    </row>
    <row r="81" spans="1:5" s="82" customFormat="1" hidden="1" x14ac:dyDescent="0.3">
      <c r="A81" s="134" t="s">
        <v>23</v>
      </c>
      <c r="B81" s="49"/>
      <c r="C81" s="49"/>
      <c r="D81" s="11">
        <v>0</v>
      </c>
      <c r="E81" s="126"/>
    </row>
    <row r="82" spans="1:5" s="82" customFormat="1" hidden="1" x14ac:dyDescent="0.3">
      <c r="A82" s="134" t="s">
        <v>27</v>
      </c>
      <c r="B82" s="49"/>
      <c r="C82" s="49"/>
      <c r="D82" s="11">
        <v>0</v>
      </c>
      <c r="E82" s="126"/>
    </row>
    <row r="83" spans="1:5" s="82" customFormat="1" hidden="1" x14ac:dyDescent="0.3">
      <c r="A83" s="133" t="s">
        <v>28</v>
      </c>
      <c r="B83" s="92">
        <v>0</v>
      </c>
      <c r="C83" s="92">
        <v>0</v>
      </c>
      <c r="D83" s="92">
        <f>SUM(D84:D86)</f>
        <v>0</v>
      </c>
      <c r="E83" s="129" t="e">
        <f>D83/C83*100</f>
        <v>#DIV/0!</v>
      </c>
    </row>
    <row r="84" spans="1:5" s="64" customFormat="1" hidden="1" x14ac:dyDescent="0.3">
      <c r="A84" s="134" t="s">
        <v>31</v>
      </c>
      <c r="B84" s="49"/>
      <c r="C84" s="49"/>
      <c r="D84" s="11">
        <v>0</v>
      </c>
      <c r="E84" s="126"/>
    </row>
    <row r="85" spans="1:5" s="64" customFormat="1" hidden="1" x14ac:dyDescent="0.3">
      <c r="A85" s="134" t="s">
        <v>33</v>
      </c>
      <c r="B85" s="49"/>
      <c r="C85" s="49"/>
      <c r="D85" s="11">
        <v>0</v>
      </c>
      <c r="E85" s="126"/>
    </row>
    <row r="86" spans="1:5" s="64" customFormat="1" hidden="1" x14ac:dyDescent="0.3">
      <c r="A86" s="134" t="s">
        <v>35</v>
      </c>
      <c r="B86" s="49"/>
      <c r="C86" s="49"/>
      <c r="D86" s="11">
        <v>0</v>
      </c>
      <c r="E86" s="126"/>
    </row>
    <row r="87" spans="1:5" s="64" customFormat="1" hidden="1" x14ac:dyDescent="0.3">
      <c r="A87" s="134"/>
      <c r="B87" s="49"/>
      <c r="C87" s="49"/>
      <c r="D87" s="11"/>
      <c r="E87" s="126"/>
    </row>
    <row r="88" spans="1:5" s="64" customFormat="1" hidden="1" x14ac:dyDescent="0.3">
      <c r="A88" s="114"/>
      <c r="B88" s="49"/>
      <c r="C88" s="49"/>
      <c r="D88" s="11"/>
      <c r="E88" s="126"/>
    </row>
    <row r="89" spans="1:5" s="82" customFormat="1" x14ac:dyDescent="0.3">
      <c r="A89" s="132" t="s">
        <v>272</v>
      </c>
      <c r="B89" s="111">
        <f>SUM(B90+B111+B132)</f>
        <v>110000</v>
      </c>
      <c r="C89" s="111">
        <f>SUM(C90+C111+C132)</f>
        <v>110000</v>
      </c>
      <c r="D89" s="111">
        <f>SUM(D90+D111+D132)</f>
        <v>18821.22</v>
      </c>
      <c r="E89" s="130">
        <f>D89/C89*100</f>
        <v>17.110199999999999</v>
      </c>
    </row>
    <row r="90" spans="1:5" s="82" customFormat="1" x14ac:dyDescent="0.3">
      <c r="A90" s="112" t="s">
        <v>145</v>
      </c>
      <c r="B90" s="113">
        <f>SUM(B91+B94+B108)</f>
        <v>6600</v>
      </c>
      <c r="C90" s="113">
        <f>SUM(C91+C94+C108)</f>
        <v>6600</v>
      </c>
      <c r="D90" s="113">
        <f>SUM(D91+D94+D108)</f>
        <v>1129.32</v>
      </c>
      <c r="E90" s="129">
        <f>D90/C90*100</f>
        <v>17.11090909090909</v>
      </c>
    </row>
    <row r="91" spans="1:5" s="82" customFormat="1" hidden="1" x14ac:dyDescent="0.3">
      <c r="A91" s="133" t="s">
        <v>21</v>
      </c>
      <c r="B91" s="92">
        <v>0</v>
      </c>
      <c r="C91" s="92">
        <v>0</v>
      </c>
      <c r="D91" s="92">
        <f>SUM(D92:D93)</f>
        <v>0</v>
      </c>
      <c r="E91" s="129" t="e">
        <f t="shared" ref="E91" si="2">D91/B91*100</f>
        <v>#DIV/0!</v>
      </c>
    </row>
    <row r="92" spans="1:5" s="82" customFormat="1" hidden="1" x14ac:dyDescent="0.3">
      <c r="A92" s="134" t="s">
        <v>23</v>
      </c>
      <c r="B92" s="49"/>
      <c r="C92" s="49"/>
      <c r="D92" s="11">
        <v>0</v>
      </c>
      <c r="E92" s="126"/>
    </row>
    <row r="93" spans="1:5" s="82" customFormat="1" hidden="1" x14ac:dyDescent="0.3">
      <c r="A93" s="134" t="s">
        <v>27</v>
      </c>
      <c r="B93" s="49"/>
      <c r="C93" s="49"/>
      <c r="D93" s="11">
        <v>0</v>
      </c>
      <c r="E93" s="126"/>
    </row>
    <row r="94" spans="1:5" s="82" customFormat="1" x14ac:dyDescent="0.3">
      <c r="A94" s="133" t="s">
        <v>28</v>
      </c>
      <c r="B94" s="92">
        <v>5940</v>
      </c>
      <c r="C94" s="92">
        <v>5940</v>
      </c>
      <c r="D94" s="92">
        <f>SUM(D95:D107)</f>
        <v>926.38</v>
      </c>
      <c r="E94" s="129">
        <f>D94/C94*100</f>
        <v>15.595622895622895</v>
      </c>
    </row>
    <row r="95" spans="1:5" s="64" customFormat="1" x14ac:dyDescent="0.3">
      <c r="A95" s="134" t="s">
        <v>30</v>
      </c>
      <c r="B95" s="49"/>
      <c r="C95" s="49"/>
      <c r="D95" s="11">
        <v>185.24</v>
      </c>
      <c r="E95" s="126"/>
    </row>
    <row r="96" spans="1:5" s="64" customFormat="1" x14ac:dyDescent="0.3">
      <c r="A96" s="134" t="s">
        <v>32</v>
      </c>
      <c r="B96" s="49"/>
      <c r="C96" s="49"/>
      <c r="D96" s="11">
        <v>98.62</v>
      </c>
      <c r="E96" s="126"/>
    </row>
    <row r="97" spans="1:5" s="64" customFormat="1" x14ac:dyDescent="0.3">
      <c r="A97" s="134" t="s">
        <v>33</v>
      </c>
      <c r="B97" s="49"/>
      <c r="C97" s="49"/>
      <c r="D97" s="11">
        <v>42.63</v>
      </c>
      <c r="E97" s="126"/>
    </row>
    <row r="98" spans="1:5" s="64" customFormat="1" x14ac:dyDescent="0.3">
      <c r="A98" s="134" t="s">
        <v>35</v>
      </c>
      <c r="B98" s="49"/>
      <c r="C98" s="49"/>
      <c r="D98" s="11">
        <v>54.84</v>
      </c>
      <c r="E98" s="126"/>
    </row>
    <row r="99" spans="1:5" s="64" customFormat="1" x14ac:dyDescent="0.3">
      <c r="A99" s="134" t="s">
        <v>37</v>
      </c>
      <c r="B99" s="49"/>
      <c r="C99" s="49"/>
      <c r="D99" s="11">
        <v>19.71</v>
      </c>
      <c r="E99" s="126"/>
    </row>
    <row r="100" spans="1:5" s="64" customFormat="1" x14ac:dyDescent="0.3">
      <c r="A100" s="134" t="s">
        <v>39</v>
      </c>
      <c r="B100" s="49"/>
      <c r="C100" s="49"/>
      <c r="D100" s="11">
        <v>1.43</v>
      </c>
      <c r="E100" s="126"/>
    </row>
    <row r="101" spans="1:5" s="64" customFormat="1" x14ac:dyDescent="0.3">
      <c r="A101" s="134" t="s">
        <v>42</v>
      </c>
      <c r="B101" s="49"/>
      <c r="C101" s="49"/>
      <c r="D101" s="11">
        <v>170.57</v>
      </c>
      <c r="E101" s="126"/>
    </row>
    <row r="102" spans="1:5" s="146" customFormat="1" hidden="1" x14ac:dyDescent="0.3">
      <c r="A102" s="134" t="s">
        <v>283</v>
      </c>
      <c r="B102" s="147"/>
      <c r="C102" s="147"/>
      <c r="D102" s="128">
        <v>0</v>
      </c>
      <c r="E102" s="126"/>
    </row>
    <row r="103" spans="1:5" s="64" customFormat="1" x14ac:dyDescent="0.3">
      <c r="A103" s="134" t="s">
        <v>44</v>
      </c>
      <c r="B103" s="49"/>
      <c r="C103" s="49"/>
      <c r="D103" s="11">
        <v>112.5</v>
      </c>
      <c r="E103" s="126"/>
    </row>
    <row r="104" spans="1:5" s="64" customFormat="1" x14ac:dyDescent="0.3">
      <c r="A104" s="134" t="s">
        <v>46</v>
      </c>
      <c r="B104" s="49"/>
      <c r="C104" s="49"/>
      <c r="D104" s="11">
        <v>240.84</v>
      </c>
      <c r="E104" s="126"/>
    </row>
    <row r="105" spans="1:5" s="64" customFormat="1" hidden="1" x14ac:dyDescent="0.3">
      <c r="A105" s="134" t="s">
        <v>48</v>
      </c>
      <c r="B105" s="49"/>
      <c r="C105" s="49"/>
      <c r="D105" s="11">
        <v>0</v>
      </c>
      <c r="E105" s="126"/>
    </row>
    <row r="106" spans="1:5" s="146" customFormat="1" hidden="1" x14ac:dyDescent="0.3">
      <c r="A106" s="134" t="s">
        <v>50</v>
      </c>
      <c r="B106" s="147"/>
      <c r="C106" s="147"/>
      <c r="D106" s="128">
        <v>0</v>
      </c>
      <c r="E106" s="126"/>
    </row>
    <row r="107" spans="1:5" s="146" customFormat="1" hidden="1" x14ac:dyDescent="0.3">
      <c r="A107" s="134" t="s">
        <v>56</v>
      </c>
      <c r="B107" s="147"/>
      <c r="C107" s="147"/>
      <c r="D107" s="128">
        <v>0</v>
      </c>
      <c r="E107" s="126"/>
    </row>
    <row r="108" spans="1:5" s="123" customFormat="1" x14ac:dyDescent="0.3">
      <c r="A108" s="133" t="s">
        <v>268</v>
      </c>
      <c r="B108" s="92">
        <v>660</v>
      </c>
      <c r="C108" s="92">
        <v>660</v>
      </c>
      <c r="D108" s="92">
        <f>SUM(D109:D110)</f>
        <v>202.94</v>
      </c>
      <c r="E108" s="129">
        <f>D108/C108*100</f>
        <v>30.748484848484846</v>
      </c>
    </row>
    <row r="109" spans="1:5" s="64" customFormat="1" hidden="1" x14ac:dyDescent="0.3">
      <c r="A109" s="134" t="s">
        <v>85</v>
      </c>
      <c r="B109" s="11"/>
      <c r="C109" s="11"/>
      <c r="D109" s="11">
        <v>0</v>
      </c>
      <c r="E109" s="127"/>
    </row>
    <row r="110" spans="1:5" s="64" customFormat="1" x14ac:dyDescent="0.3">
      <c r="A110" s="134" t="s">
        <v>86</v>
      </c>
      <c r="B110" s="49"/>
      <c r="C110" s="49"/>
      <c r="D110" s="11">
        <v>202.94</v>
      </c>
      <c r="E110" s="126"/>
    </row>
    <row r="111" spans="1:5" s="82" customFormat="1" x14ac:dyDescent="0.3">
      <c r="A111" s="112" t="s">
        <v>149</v>
      </c>
      <c r="B111" s="113">
        <f>SUM(B112+B115+B129)</f>
        <v>93500</v>
      </c>
      <c r="C111" s="113">
        <f>SUM(C112+C115+C129)</f>
        <v>93500</v>
      </c>
      <c r="D111" s="113">
        <f>SUM(D112+D115+D129)</f>
        <v>16246.07</v>
      </c>
      <c r="E111" s="129">
        <f>D111/C111*100</f>
        <v>17.375475935828877</v>
      </c>
    </row>
    <row r="112" spans="1:5" s="82" customFormat="1" hidden="1" x14ac:dyDescent="0.3">
      <c r="A112" s="133" t="s">
        <v>21</v>
      </c>
      <c r="B112" s="92">
        <v>0</v>
      </c>
      <c r="C112" s="92">
        <v>0</v>
      </c>
      <c r="D112" s="92">
        <f>SUM(D113:D114)</f>
        <v>0</v>
      </c>
      <c r="E112" s="129" t="e">
        <f t="shared" ref="E112" si="3">D112/B112*100</f>
        <v>#DIV/0!</v>
      </c>
    </row>
    <row r="113" spans="1:5" s="82" customFormat="1" hidden="1" x14ac:dyDescent="0.3">
      <c r="A113" s="134" t="s">
        <v>23</v>
      </c>
      <c r="B113" s="49"/>
      <c r="C113" s="49"/>
      <c r="D113" s="11">
        <v>0</v>
      </c>
      <c r="E113" s="126"/>
    </row>
    <row r="114" spans="1:5" s="82" customFormat="1" hidden="1" x14ac:dyDescent="0.3">
      <c r="A114" s="134" t="s">
        <v>27</v>
      </c>
      <c r="B114" s="49"/>
      <c r="C114" s="49"/>
      <c r="D114" s="11">
        <v>0</v>
      </c>
      <c r="E114" s="126"/>
    </row>
    <row r="115" spans="1:5" s="82" customFormat="1" x14ac:dyDescent="0.3">
      <c r="A115" s="133" t="s">
        <v>28</v>
      </c>
      <c r="B115" s="92">
        <v>84150</v>
      </c>
      <c r="C115" s="92">
        <v>84150</v>
      </c>
      <c r="D115" s="92">
        <f>SUM(D116:D128)</f>
        <v>13371.21</v>
      </c>
      <c r="E115" s="129">
        <f>D115/C115*100</f>
        <v>15.889732620320855</v>
      </c>
    </row>
    <row r="116" spans="1:5" s="64" customFormat="1" x14ac:dyDescent="0.3">
      <c r="A116" s="134" t="s">
        <v>30</v>
      </c>
      <c r="B116" s="49"/>
      <c r="C116" s="49"/>
      <c r="D116" s="11">
        <v>2686.3</v>
      </c>
      <c r="E116" s="126"/>
    </row>
    <row r="117" spans="1:5" s="64" customFormat="1" x14ac:dyDescent="0.3">
      <c r="A117" s="134" t="s">
        <v>32</v>
      </c>
      <c r="B117" s="49"/>
      <c r="C117" s="49"/>
      <c r="D117" s="11">
        <v>1397.19</v>
      </c>
      <c r="E117" s="126"/>
    </row>
    <row r="118" spans="1:5" s="64" customFormat="1" x14ac:dyDescent="0.3">
      <c r="A118" s="134" t="s">
        <v>33</v>
      </c>
      <c r="B118" s="49"/>
      <c r="C118" s="49"/>
      <c r="D118" s="11">
        <v>593.29999999999995</v>
      </c>
      <c r="E118" s="126"/>
    </row>
    <row r="119" spans="1:5" s="64" customFormat="1" x14ac:dyDescent="0.3">
      <c r="A119" s="134" t="s">
        <v>35</v>
      </c>
      <c r="B119" s="49"/>
      <c r="C119" s="49"/>
      <c r="D119" s="11">
        <v>776.69</v>
      </c>
      <c r="E119" s="126"/>
    </row>
    <row r="120" spans="1:5" s="64" customFormat="1" x14ac:dyDescent="0.3">
      <c r="A120" s="134" t="s">
        <v>37</v>
      </c>
      <c r="B120" s="49"/>
      <c r="C120" s="49"/>
      <c r="D120" s="11">
        <v>279.24</v>
      </c>
      <c r="E120" s="126"/>
    </row>
    <row r="121" spans="1:5" s="64" customFormat="1" x14ac:dyDescent="0.3">
      <c r="A121" s="134" t="s">
        <v>39</v>
      </c>
      <c r="B121" s="49"/>
      <c r="C121" s="49"/>
      <c r="D121" s="11">
        <v>20.309999999999999</v>
      </c>
      <c r="E121" s="126"/>
    </row>
    <row r="122" spans="1:5" s="64" customFormat="1" x14ac:dyDescent="0.3">
      <c r="A122" s="134" t="s">
        <v>42</v>
      </c>
      <c r="B122" s="49"/>
      <c r="C122" s="49"/>
      <c r="D122" s="11">
        <v>2416.14</v>
      </c>
      <c r="E122" s="126"/>
    </row>
    <row r="123" spans="1:5" s="146" customFormat="1" hidden="1" x14ac:dyDescent="0.3">
      <c r="A123" s="134" t="s">
        <v>283</v>
      </c>
      <c r="B123" s="147"/>
      <c r="C123" s="147"/>
      <c r="D123" s="128">
        <v>0</v>
      </c>
      <c r="E123" s="126"/>
    </row>
    <row r="124" spans="1:5" s="64" customFormat="1" x14ac:dyDescent="0.3">
      <c r="A124" s="134" t="s">
        <v>44</v>
      </c>
      <c r="B124" s="49"/>
      <c r="C124" s="49"/>
      <c r="D124" s="11">
        <v>1762.5</v>
      </c>
      <c r="E124" s="126"/>
    </row>
    <row r="125" spans="1:5" s="64" customFormat="1" x14ac:dyDescent="0.3">
      <c r="A125" s="134" t="s">
        <v>46</v>
      </c>
      <c r="B125" s="49"/>
      <c r="C125" s="49"/>
      <c r="D125" s="11">
        <v>3439.54</v>
      </c>
      <c r="E125" s="126"/>
    </row>
    <row r="126" spans="1:5" s="64" customFormat="1" hidden="1" x14ac:dyDescent="0.3">
      <c r="A126" s="134" t="s">
        <v>48</v>
      </c>
      <c r="B126" s="49"/>
      <c r="C126" s="49"/>
      <c r="D126" s="11">
        <v>0</v>
      </c>
      <c r="E126" s="126"/>
    </row>
    <row r="127" spans="1:5" s="146" customFormat="1" hidden="1" x14ac:dyDescent="0.3">
      <c r="A127" s="134" t="s">
        <v>50</v>
      </c>
      <c r="B127" s="147"/>
      <c r="C127" s="147"/>
      <c r="D127" s="128">
        <v>0</v>
      </c>
      <c r="E127" s="126"/>
    </row>
    <row r="128" spans="1:5" s="146" customFormat="1" hidden="1" x14ac:dyDescent="0.3">
      <c r="A128" s="134" t="s">
        <v>56</v>
      </c>
      <c r="B128" s="147"/>
      <c r="C128" s="147"/>
      <c r="D128" s="128">
        <v>0</v>
      </c>
      <c r="E128" s="126"/>
    </row>
    <row r="129" spans="1:5" s="123" customFormat="1" x14ac:dyDescent="0.3">
      <c r="A129" s="133" t="s">
        <v>268</v>
      </c>
      <c r="B129" s="92">
        <v>9350</v>
      </c>
      <c r="C129" s="92">
        <v>9350</v>
      </c>
      <c r="D129" s="92">
        <f>SUM(D130:D131)</f>
        <v>2874.86</v>
      </c>
      <c r="E129" s="129">
        <f>D129/C129*100</f>
        <v>30.747165775401069</v>
      </c>
    </row>
    <row r="130" spans="1:5" s="64" customFormat="1" ht="13.8" hidden="1" customHeight="1" x14ac:dyDescent="0.3">
      <c r="A130" s="134" t="s">
        <v>85</v>
      </c>
      <c r="B130" s="11"/>
      <c r="C130" s="11"/>
      <c r="D130" s="11">
        <v>0</v>
      </c>
      <c r="E130" s="127"/>
    </row>
    <row r="131" spans="1:5" s="64" customFormat="1" x14ac:dyDescent="0.3">
      <c r="A131" s="134" t="s">
        <v>86</v>
      </c>
      <c r="B131" s="49"/>
      <c r="C131" s="49"/>
      <c r="D131" s="11">
        <v>2874.86</v>
      </c>
      <c r="E131" s="126"/>
    </row>
    <row r="132" spans="1:5" s="82" customFormat="1" x14ac:dyDescent="0.3">
      <c r="A132" s="112" t="s">
        <v>150</v>
      </c>
      <c r="B132" s="113">
        <f>SUM(B133+B136+B150)</f>
        <v>9900</v>
      </c>
      <c r="C132" s="113">
        <f>SUM(C133+C136+C150)</f>
        <v>9900</v>
      </c>
      <c r="D132" s="113">
        <f>SUM(D133+D136+D150)</f>
        <v>1445.83</v>
      </c>
      <c r="E132" s="129">
        <f>D132/C132*100</f>
        <v>14.604343434343434</v>
      </c>
    </row>
    <row r="133" spans="1:5" s="82" customFormat="1" hidden="1" x14ac:dyDescent="0.3">
      <c r="A133" s="133" t="s">
        <v>21</v>
      </c>
      <c r="B133" s="92">
        <v>0</v>
      </c>
      <c r="C133" s="92">
        <v>0</v>
      </c>
      <c r="D133" s="92">
        <f>SUM(D134:D135)</f>
        <v>0</v>
      </c>
      <c r="E133" s="129" t="e">
        <f t="shared" ref="E133" si="4">D133/B133*100</f>
        <v>#DIV/0!</v>
      </c>
    </row>
    <row r="134" spans="1:5" s="82" customFormat="1" hidden="1" x14ac:dyDescent="0.3">
      <c r="A134" s="134" t="s">
        <v>23</v>
      </c>
      <c r="B134" s="49"/>
      <c r="C134" s="49"/>
      <c r="D134" s="11">
        <v>0</v>
      </c>
      <c r="E134" s="126"/>
    </row>
    <row r="135" spans="1:5" s="82" customFormat="1" hidden="1" x14ac:dyDescent="0.3">
      <c r="A135" s="134" t="s">
        <v>27</v>
      </c>
      <c r="B135" s="49"/>
      <c r="C135" s="49"/>
      <c r="D135" s="11">
        <v>0</v>
      </c>
      <c r="E135" s="126"/>
    </row>
    <row r="136" spans="1:5" s="82" customFormat="1" x14ac:dyDescent="0.3">
      <c r="A136" s="133" t="s">
        <v>28</v>
      </c>
      <c r="B136" s="92">
        <v>8900</v>
      </c>
      <c r="C136" s="92">
        <v>8900</v>
      </c>
      <c r="D136" s="92">
        <f>SUM(D137:D149)</f>
        <v>1141.4299999999998</v>
      </c>
      <c r="E136" s="129">
        <f>D136/C136*100</f>
        <v>12.825056179775279</v>
      </c>
    </row>
    <row r="137" spans="1:5" s="64" customFormat="1" x14ac:dyDescent="0.3">
      <c r="A137" s="134" t="s">
        <v>30</v>
      </c>
      <c r="B137" s="49"/>
      <c r="C137" s="49"/>
      <c r="D137" s="11">
        <v>215.85</v>
      </c>
      <c r="E137" s="126"/>
    </row>
    <row r="138" spans="1:5" s="64" customFormat="1" x14ac:dyDescent="0.3">
      <c r="A138" s="134" t="s">
        <v>32</v>
      </c>
      <c r="B138" s="49"/>
      <c r="C138" s="49"/>
      <c r="D138" s="11">
        <v>147.94</v>
      </c>
      <c r="E138" s="126"/>
    </row>
    <row r="139" spans="1:5" s="64" customFormat="1" x14ac:dyDescent="0.3">
      <c r="A139" s="134" t="s">
        <v>33</v>
      </c>
      <c r="B139" s="49"/>
      <c r="C139" s="49"/>
      <c r="D139" s="11">
        <v>74.569999999999993</v>
      </c>
      <c r="E139" s="126"/>
    </row>
    <row r="140" spans="1:5" s="64" customFormat="1" x14ac:dyDescent="0.3">
      <c r="A140" s="134" t="s">
        <v>35</v>
      </c>
      <c r="B140" s="49"/>
      <c r="C140" s="49"/>
      <c r="D140" s="11">
        <v>82.24</v>
      </c>
      <c r="E140" s="126"/>
    </row>
    <row r="141" spans="1:5" s="64" customFormat="1" x14ac:dyDescent="0.3">
      <c r="A141" s="134" t="s">
        <v>37</v>
      </c>
      <c r="B141" s="49"/>
      <c r="C141" s="49"/>
      <c r="D141" s="11">
        <v>29.57</v>
      </c>
      <c r="E141" s="126"/>
    </row>
    <row r="142" spans="1:5" s="64" customFormat="1" x14ac:dyDescent="0.3">
      <c r="A142" s="134" t="s">
        <v>39</v>
      </c>
      <c r="B142" s="49"/>
      <c r="C142" s="49"/>
      <c r="D142" s="11">
        <v>2.15</v>
      </c>
      <c r="E142" s="126"/>
    </row>
    <row r="143" spans="1:5" s="64" customFormat="1" x14ac:dyDescent="0.3">
      <c r="A143" s="134" t="s">
        <v>42</v>
      </c>
      <c r="B143" s="49"/>
      <c r="C143" s="49"/>
      <c r="D143" s="11">
        <v>255.78</v>
      </c>
      <c r="E143" s="126"/>
    </row>
    <row r="144" spans="1:5" s="146" customFormat="1" hidden="1" x14ac:dyDescent="0.3">
      <c r="A144" s="134" t="s">
        <v>283</v>
      </c>
      <c r="B144" s="147"/>
      <c r="C144" s="147"/>
      <c r="D144" s="128">
        <v>0</v>
      </c>
      <c r="E144" s="126"/>
    </row>
    <row r="145" spans="1:5" s="146" customFormat="1" hidden="1" x14ac:dyDescent="0.3">
      <c r="A145" s="134" t="s">
        <v>44</v>
      </c>
      <c r="B145" s="147"/>
      <c r="C145" s="147"/>
      <c r="D145" s="128">
        <v>0</v>
      </c>
      <c r="E145" s="126"/>
    </row>
    <row r="146" spans="1:5" s="64" customFormat="1" x14ac:dyDescent="0.3">
      <c r="A146" s="134" t="s">
        <v>46</v>
      </c>
      <c r="B146" s="49"/>
      <c r="C146" s="49"/>
      <c r="D146" s="11">
        <v>333.33</v>
      </c>
      <c r="E146" s="126"/>
    </row>
    <row r="147" spans="1:5" s="64" customFormat="1" hidden="1" x14ac:dyDescent="0.3">
      <c r="A147" s="134" t="s">
        <v>48</v>
      </c>
      <c r="B147" s="49"/>
      <c r="C147" s="49"/>
      <c r="D147" s="11">
        <v>0</v>
      </c>
      <c r="E147" s="126"/>
    </row>
    <row r="148" spans="1:5" s="146" customFormat="1" hidden="1" x14ac:dyDescent="0.3">
      <c r="A148" s="134" t="s">
        <v>50</v>
      </c>
      <c r="B148" s="147"/>
      <c r="C148" s="147"/>
      <c r="D148" s="128">
        <v>0</v>
      </c>
      <c r="E148" s="126"/>
    </row>
    <row r="149" spans="1:5" s="146" customFormat="1" hidden="1" x14ac:dyDescent="0.3">
      <c r="A149" s="134" t="s">
        <v>56</v>
      </c>
      <c r="B149" s="147"/>
      <c r="C149" s="147"/>
      <c r="D149" s="128">
        <v>0</v>
      </c>
      <c r="E149" s="126"/>
    </row>
    <row r="150" spans="1:5" s="123" customFormat="1" x14ac:dyDescent="0.3">
      <c r="A150" s="133" t="s">
        <v>268</v>
      </c>
      <c r="B150" s="92">
        <v>1000</v>
      </c>
      <c r="C150" s="92">
        <v>1000</v>
      </c>
      <c r="D150" s="92">
        <f>SUM(D151:D152)</f>
        <v>304.39999999999998</v>
      </c>
      <c r="E150" s="129">
        <f>D150/C150*100</f>
        <v>30.44</v>
      </c>
    </row>
    <row r="151" spans="1:5" s="64" customFormat="1" hidden="1" x14ac:dyDescent="0.3">
      <c r="A151" s="134" t="s">
        <v>85</v>
      </c>
      <c r="B151" s="11"/>
      <c r="C151" s="11"/>
      <c r="D151" s="11">
        <v>0</v>
      </c>
      <c r="E151" s="127"/>
    </row>
    <row r="152" spans="1:5" s="64" customFormat="1" x14ac:dyDescent="0.3">
      <c r="A152" s="134" t="s">
        <v>86</v>
      </c>
      <c r="B152" s="49"/>
      <c r="C152" s="49"/>
      <c r="D152" s="11">
        <v>304.39999999999998</v>
      </c>
      <c r="E152" s="126"/>
    </row>
    <row r="153" spans="1:5" s="64" customFormat="1" x14ac:dyDescent="0.3">
      <c r="A153" s="114"/>
      <c r="B153" s="49"/>
      <c r="C153" s="49"/>
      <c r="D153" s="11"/>
      <c r="E153" s="126"/>
    </row>
    <row r="154" spans="1:5" s="64" customFormat="1" x14ac:dyDescent="0.3">
      <c r="A154" s="114"/>
      <c r="B154" s="49"/>
      <c r="C154" s="49"/>
      <c r="D154" s="11"/>
      <c r="E154" s="13"/>
    </row>
    <row r="155" spans="1:5" s="64" customFormat="1" x14ac:dyDescent="0.3">
      <c r="A155" s="132" t="s">
        <v>282</v>
      </c>
      <c r="B155" s="111">
        <f>SUM(B156+B182+B202)</f>
        <v>338870</v>
      </c>
      <c r="C155" s="111">
        <f>SUM(C156+C182+C202)</f>
        <v>338870</v>
      </c>
      <c r="D155" s="111">
        <f>SUM(D156+D182+D202)</f>
        <v>57456.03</v>
      </c>
      <c r="E155" s="130">
        <f>D155/C155*100</f>
        <v>16.955183403665121</v>
      </c>
    </row>
    <row r="156" spans="1:5" x14ac:dyDescent="0.3">
      <c r="A156" s="112" t="s">
        <v>149</v>
      </c>
      <c r="B156" s="113">
        <f>SUM(B157)</f>
        <v>338870</v>
      </c>
      <c r="C156" s="113">
        <f>SUM(C157)</f>
        <v>338870</v>
      </c>
      <c r="D156" s="113">
        <f>SUM(D157)</f>
        <v>57456.03</v>
      </c>
      <c r="E156" s="129">
        <f>D156/C156*100</f>
        <v>16.955183403665121</v>
      </c>
    </row>
    <row r="157" spans="1:5" x14ac:dyDescent="0.3">
      <c r="A157" s="133" t="s">
        <v>21</v>
      </c>
      <c r="B157" s="92">
        <v>338870</v>
      </c>
      <c r="C157" s="92">
        <v>338870</v>
      </c>
      <c r="D157" s="92">
        <f>SUM(D158:D159)</f>
        <v>57456.03</v>
      </c>
      <c r="E157" s="129">
        <f>D157/C157*100</f>
        <v>16.955183403665121</v>
      </c>
    </row>
    <row r="158" spans="1:5" x14ac:dyDescent="0.3">
      <c r="A158" s="134" t="s">
        <v>23</v>
      </c>
      <c r="B158" s="49"/>
      <c r="C158" s="49"/>
      <c r="D158" s="11">
        <v>49465.77</v>
      </c>
      <c r="E158" s="126"/>
    </row>
    <row r="159" spans="1:5" x14ac:dyDescent="0.3">
      <c r="A159" s="134" t="s">
        <v>27</v>
      </c>
      <c r="B159" s="49"/>
      <c r="C159" s="49"/>
      <c r="D159" s="11">
        <v>7990.26</v>
      </c>
      <c r="E159" s="126"/>
    </row>
    <row r="160" spans="1:5" x14ac:dyDescent="0.3">
      <c r="A160" s="134"/>
      <c r="B160" s="49"/>
      <c r="C160" s="49"/>
      <c r="D160" s="11"/>
      <c r="E160" s="126"/>
    </row>
    <row r="161" spans="1:5" x14ac:dyDescent="0.3">
      <c r="A161" s="134"/>
      <c r="B161" s="49"/>
      <c r="C161" s="49"/>
      <c r="D161" s="11"/>
      <c r="E161" s="126"/>
    </row>
    <row r="162" spans="1:5" ht="15.6" x14ac:dyDescent="0.3">
      <c r="A162" s="163" t="s">
        <v>190</v>
      </c>
      <c r="B162" s="163"/>
      <c r="C162" s="163"/>
      <c r="D162" s="163"/>
      <c r="E162" s="163"/>
    </row>
    <row r="163" spans="1:5" ht="38.4" customHeight="1" x14ac:dyDescent="0.3">
      <c r="A163" s="159" t="s">
        <v>300</v>
      </c>
      <c r="B163" s="160"/>
      <c r="C163" s="160"/>
      <c r="D163" s="160"/>
      <c r="E163" s="160"/>
    </row>
    <row r="164" spans="1:5" ht="15.6" x14ac:dyDescent="0.3">
      <c r="A164" s="136"/>
      <c r="B164" s="136"/>
      <c r="C164" s="136"/>
      <c r="D164" s="136"/>
      <c r="E164" s="136"/>
    </row>
    <row r="165" spans="1:5" ht="15.6" x14ac:dyDescent="0.3">
      <c r="A165" s="136" t="s">
        <v>293</v>
      </c>
      <c r="B165" s="136"/>
      <c r="C165" s="136"/>
      <c r="D165" s="136"/>
      <c r="E165" s="136"/>
    </row>
    <row r="166" spans="1:5" ht="15.6" x14ac:dyDescent="0.3">
      <c r="A166" s="136"/>
      <c r="B166" s="136"/>
      <c r="C166" s="136"/>
      <c r="D166" s="136"/>
      <c r="E166" s="136"/>
    </row>
    <row r="167" spans="1:5" ht="15.6" x14ac:dyDescent="0.3">
      <c r="A167" s="166"/>
      <c r="B167" s="166"/>
      <c r="C167" s="166"/>
      <c r="D167" s="166"/>
      <c r="E167" s="166"/>
    </row>
    <row r="168" spans="1:5" x14ac:dyDescent="0.3">
      <c r="A168" s="30"/>
      <c r="B168" s="167" t="s">
        <v>274</v>
      </c>
      <c r="C168" s="167"/>
      <c r="D168" s="167"/>
      <c r="E168" s="31"/>
    </row>
    <row r="169" spans="1:5" x14ac:dyDescent="0.3">
      <c r="A169" s="30"/>
      <c r="B169" s="30"/>
      <c r="C169" s="30"/>
      <c r="E169" s="31"/>
    </row>
    <row r="170" spans="1:5" x14ac:dyDescent="0.3">
      <c r="A170" s="30"/>
      <c r="B170" s="168" t="s">
        <v>275</v>
      </c>
      <c r="C170" s="168"/>
      <c r="D170" s="168"/>
      <c r="E170" s="31"/>
    </row>
    <row r="171" spans="1:5" x14ac:dyDescent="0.3">
      <c r="A171" s="30"/>
      <c r="B171" s="30"/>
      <c r="C171" s="30"/>
      <c r="D171" s="30"/>
      <c r="E171" s="31"/>
    </row>
    <row r="172" spans="1:5" ht="15.6" x14ac:dyDescent="0.3">
      <c r="A172" s="165" t="s">
        <v>285</v>
      </c>
      <c r="B172" s="165"/>
      <c r="C172" s="165"/>
      <c r="D172" s="165"/>
      <c r="E172" s="165"/>
    </row>
    <row r="173" spans="1:5" ht="15.6" x14ac:dyDescent="0.3">
      <c r="A173" s="165" t="s">
        <v>301</v>
      </c>
      <c r="B173" s="165"/>
      <c r="C173" s="165"/>
      <c r="D173" s="165"/>
      <c r="E173" s="165"/>
    </row>
    <row r="174" spans="1:5" ht="15.6" x14ac:dyDescent="0.3">
      <c r="A174" s="161"/>
      <c r="B174" s="161"/>
      <c r="C174" s="161"/>
      <c r="D174" s="161"/>
      <c r="E174" s="161"/>
    </row>
    <row r="175" spans="1:5" ht="15.6" x14ac:dyDescent="0.3">
      <c r="A175" s="161" t="s">
        <v>306</v>
      </c>
      <c r="B175" s="161"/>
      <c r="C175" s="161"/>
      <c r="D175" s="161"/>
      <c r="E175" s="161"/>
    </row>
  </sheetData>
  <mergeCells count="13">
    <mergeCell ref="A163:E163"/>
    <mergeCell ref="A175:E175"/>
    <mergeCell ref="A7:E7"/>
    <mergeCell ref="A1:E1"/>
    <mergeCell ref="A3:E3"/>
    <mergeCell ref="A5:E5"/>
    <mergeCell ref="A162:E162"/>
    <mergeCell ref="A173:E173"/>
    <mergeCell ref="A174:E174"/>
    <mergeCell ref="A167:E167"/>
    <mergeCell ref="B168:D168"/>
    <mergeCell ref="B170:D170"/>
    <mergeCell ref="A172:E172"/>
  </mergeCells>
  <printOptions horizontalCentered="1"/>
  <pageMargins left="0.70866141732283472" right="0.70866141732283472" top="0.54833333333333334" bottom="0.74803149606299213" header="0.31496062992125984" footer="0.31496062992125984"/>
  <pageSetup paperSize="9" scale="94" firstPageNumber="9" fitToHeight="0" orientation="landscape" useFirstPageNumber="1" r:id="rId1"/>
  <headerFooter>
    <oddFooter>&amp;C&amp;P</oddFooter>
    <firstFooter>&amp;C9</firstFooter>
  </headerFooter>
  <rowBreaks count="2" manualBreakCount="2">
    <brk id="107" max="16383" man="1"/>
    <brk id="154" max="16383" man="1"/>
  </rowBreaks>
  <ignoredErrors>
    <ignoredError sqref="E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9</vt:i4>
      </vt:variant>
    </vt:vector>
  </HeadingPairs>
  <TitlesOfParts>
    <vt:vector size="16" baseType="lpstr">
      <vt:lpstr>Sažetak </vt:lpstr>
      <vt:lpstr>P i R -Tablica 1.</vt:lpstr>
      <vt:lpstr>P i R -Tablica 2.</vt:lpstr>
      <vt:lpstr>R -Tablica 3.</vt:lpstr>
      <vt:lpstr>Rač fin-Tablica 4.</vt:lpstr>
      <vt:lpstr>Rač fin-Tablica 5.</vt:lpstr>
      <vt:lpstr>Posebni dio-Tablica 6.</vt:lpstr>
      <vt:lpstr>'P i R -Tablica 1.'!Ispis_naslova</vt:lpstr>
      <vt:lpstr>'P i R -Tablica 2.'!Ispis_naslova</vt:lpstr>
      <vt:lpstr>'Posebni dio-Tablica 6.'!Ispis_naslova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'Rač fin-Tablica 5.'!Podrucje_ispisa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Ivana</cp:lastModifiedBy>
  <cp:lastPrinted>2025-07-23T11:12:20Z</cp:lastPrinted>
  <dcterms:created xsi:type="dcterms:W3CDTF">2018-03-15T13:07:00Z</dcterms:created>
  <dcterms:modified xsi:type="dcterms:W3CDTF">2025-07-23T11:12:41Z</dcterms:modified>
</cp:coreProperties>
</file>