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Ustanova\Financijski plan\2026_27_28\"/>
    </mc:Choice>
  </mc:AlternateContent>
  <xr:revisionPtr revIDLastSave="0" documentId="13_ncr:1_{CAB64D8B-48F1-4518-B0DB-77A407409A37}" xr6:coauthVersionLast="47" xr6:coauthVersionMax="47" xr10:uidLastSave="{00000000-0000-0000-0000-000000000000}"/>
  <bookViews>
    <workbookView xWindow="-108" yWindow="-108" windowWidth="23256" windowHeight="12576" tabRatio="759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7" l="1"/>
  <c r="H24" i="7"/>
  <c r="G24" i="7"/>
  <c r="E24" i="7"/>
  <c r="F24" i="7"/>
  <c r="I76" i="7"/>
  <c r="I74" i="7"/>
  <c r="I72" i="7"/>
  <c r="H76" i="7"/>
  <c r="H74" i="7"/>
  <c r="H72" i="7"/>
  <c r="F76" i="7"/>
  <c r="F74" i="7"/>
  <c r="F72" i="7"/>
  <c r="C12" i="3" l="1"/>
  <c r="G19" i="10" l="1"/>
  <c r="E23" i="8"/>
  <c r="E29" i="8"/>
  <c r="D10" i="5"/>
  <c r="E10" i="5"/>
  <c r="G73" i="7"/>
  <c r="G76" i="7"/>
  <c r="F42" i="7"/>
  <c r="C23" i="8"/>
  <c r="F48" i="10"/>
  <c r="F19" i="10"/>
  <c r="G72" i="7" l="1"/>
  <c r="I63" i="7"/>
  <c r="H63" i="7"/>
  <c r="G63" i="7"/>
  <c r="F63" i="7"/>
  <c r="F10" i="5"/>
  <c r="F5" i="5" s="1"/>
  <c r="I36" i="7"/>
  <c r="I35" i="7" s="1"/>
  <c r="H36" i="7"/>
  <c r="H35" i="7" s="1"/>
  <c r="G36" i="7"/>
  <c r="G35" i="7" s="1"/>
  <c r="F36" i="7"/>
  <c r="F35" i="7" s="1"/>
  <c r="E36" i="7"/>
  <c r="E35" i="7" s="1"/>
  <c r="I81" i="7"/>
  <c r="I80" i="7" s="1"/>
  <c r="I79" i="7" s="1"/>
  <c r="H81" i="7"/>
  <c r="H80" i="7" s="1"/>
  <c r="H79" i="7" s="1"/>
  <c r="G81" i="7"/>
  <c r="G80" i="7" s="1"/>
  <c r="G79" i="7" s="1"/>
  <c r="F81" i="7"/>
  <c r="F80" i="7" s="1"/>
  <c r="F79" i="7" s="1"/>
  <c r="E81" i="7"/>
  <c r="E80" i="7" s="1"/>
  <c r="E79" i="7" s="1"/>
  <c r="I70" i="7"/>
  <c r="I67" i="7"/>
  <c r="H70" i="7"/>
  <c r="H67" i="7"/>
  <c r="G70" i="7"/>
  <c r="G67" i="7"/>
  <c r="F70" i="7"/>
  <c r="F67" i="7"/>
  <c r="E70" i="7"/>
  <c r="E67" i="7"/>
  <c r="E63" i="7"/>
  <c r="I60" i="7"/>
  <c r="H60" i="7"/>
  <c r="G60" i="7"/>
  <c r="F60" i="7"/>
  <c r="E60" i="7"/>
  <c r="I56" i="7"/>
  <c r="H56" i="7"/>
  <c r="G56" i="7"/>
  <c r="F56" i="7"/>
  <c r="E56" i="7"/>
  <c r="I53" i="7"/>
  <c r="H53" i="7"/>
  <c r="G53" i="7"/>
  <c r="F53" i="7"/>
  <c r="E53" i="7"/>
  <c r="I47" i="7"/>
  <c r="I46" i="7" s="1"/>
  <c r="H47" i="7"/>
  <c r="H46" i="7" s="1"/>
  <c r="G47" i="7"/>
  <c r="G46" i="7" s="1"/>
  <c r="F47" i="7"/>
  <c r="F46" i="7" s="1"/>
  <c r="E47" i="7"/>
  <c r="E46" i="7" s="1"/>
  <c r="I42" i="7"/>
  <c r="I41" i="7" s="1"/>
  <c r="H42" i="7"/>
  <c r="H41" i="7" s="1"/>
  <c r="G42" i="7"/>
  <c r="G41" i="7" s="1"/>
  <c r="F41" i="7"/>
  <c r="E42" i="7"/>
  <c r="E41" i="7" s="1"/>
  <c r="I31" i="7"/>
  <c r="H31" i="7"/>
  <c r="G31" i="7"/>
  <c r="F31" i="7"/>
  <c r="E31" i="7"/>
  <c r="I29" i="7"/>
  <c r="H29" i="7"/>
  <c r="G29" i="7"/>
  <c r="F29" i="7"/>
  <c r="E29" i="7"/>
  <c r="I20" i="7"/>
  <c r="H20" i="7"/>
  <c r="G20" i="7"/>
  <c r="F20" i="7"/>
  <c r="E20" i="7"/>
  <c r="G10" i="5"/>
  <c r="G5" i="5" s="1"/>
  <c r="E5" i="5"/>
  <c r="D5" i="5"/>
  <c r="C10" i="5"/>
  <c r="C5" i="5" s="1"/>
  <c r="G29" i="8"/>
  <c r="F29" i="8"/>
  <c r="D29" i="8"/>
  <c r="G23" i="8"/>
  <c r="F23" i="8"/>
  <c r="G26" i="8"/>
  <c r="F26" i="8"/>
  <c r="E26" i="8"/>
  <c r="D26" i="8"/>
  <c r="D23" i="8"/>
  <c r="C29" i="8"/>
  <c r="C26" i="8"/>
  <c r="E12" i="3"/>
  <c r="G8" i="8"/>
  <c r="F8" i="8"/>
  <c r="E8" i="8"/>
  <c r="D8" i="8"/>
  <c r="G6" i="8"/>
  <c r="F6" i="8"/>
  <c r="E6" i="8"/>
  <c r="D6" i="8"/>
  <c r="G11" i="8"/>
  <c r="F11" i="8"/>
  <c r="E11" i="8"/>
  <c r="D11" i="8"/>
  <c r="C11" i="8"/>
  <c r="G14" i="8"/>
  <c r="F14" i="8"/>
  <c r="E14" i="8"/>
  <c r="D14" i="8"/>
  <c r="C6" i="8"/>
  <c r="C8" i="8"/>
  <c r="C14" i="8"/>
  <c r="G31" i="3"/>
  <c r="F31" i="3"/>
  <c r="G26" i="3"/>
  <c r="F26" i="3"/>
  <c r="G17" i="3"/>
  <c r="G12" i="3"/>
  <c r="F17" i="3"/>
  <c r="F12" i="3"/>
  <c r="E26" i="3"/>
  <c r="E31" i="3"/>
  <c r="E17" i="3"/>
  <c r="D31" i="3"/>
  <c r="D26" i="3"/>
  <c r="D12" i="3"/>
  <c r="D17" i="3"/>
  <c r="C31" i="3"/>
  <c r="C26" i="3"/>
  <c r="C17" i="3"/>
  <c r="G25" i="3" l="1"/>
  <c r="G28" i="7"/>
  <c r="C22" i="8"/>
  <c r="E22" i="8"/>
  <c r="D22" i="8"/>
  <c r="H66" i="7"/>
  <c r="G52" i="7"/>
  <c r="E59" i="7"/>
  <c r="E11" i="3"/>
  <c r="D25" i="3"/>
  <c r="G11" i="3"/>
  <c r="E25" i="3"/>
  <c r="F11" i="3"/>
  <c r="D11" i="3"/>
  <c r="C11" i="3"/>
  <c r="F25" i="3"/>
  <c r="F22" i="8"/>
  <c r="G22" i="8"/>
  <c r="E52" i="7"/>
  <c r="E5" i="8"/>
  <c r="F52" i="7"/>
  <c r="I52" i="7"/>
  <c r="F5" i="8"/>
  <c r="G5" i="8"/>
  <c r="F66" i="7"/>
  <c r="C5" i="8"/>
  <c r="I66" i="7"/>
  <c r="G66" i="7"/>
  <c r="H52" i="7"/>
  <c r="H59" i="7"/>
  <c r="I59" i="7"/>
  <c r="F59" i="7"/>
  <c r="G59" i="7"/>
  <c r="E66" i="7"/>
  <c r="G19" i="7"/>
  <c r="I28" i="7"/>
  <c r="F40" i="7"/>
  <c r="H19" i="7"/>
  <c r="E40" i="7"/>
  <c r="E28" i="7"/>
  <c r="G40" i="7"/>
  <c r="H40" i="7"/>
  <c r="I40" i="7"/>
  <c r="I19" i="7"/>
  <c r="F28" i="7"/>
  <c r="F19" i="7"/>
  <c r="E19" i="7"/>
  <c r="H28" i="7"/>
  <c r="D5" i="8"/>
  <c r="C25" i="3"/>
  <c r="J30" i="10"/>
  <c r="I30" i="10"/>
  <c r="H30" i="10"/>
  <c r="G30" i="10"/>
  <c r="F30" i="10"/>
  <c r="J19" i="10"/>
  <c r="I19" i="10"/>
  <c r="H19" i="10"/>
  <c r="J16" i="10"/>
  <c r="I16" i="10"/>
  <c r="H16" i="10"/>
  <c r="G16" i="10"/>
  <c r="F16" i="10"/>
  <c r="G51" i="7" l="1"/>
  <c r="I18" i="7"/>
  <c r="I17" i="7" s="1"/>
  <c r="F18" i="7"/>
  <c r="F17" i="7" s="1"/>
  <c r="H51" i="7"/>
  <c r="H39" i="7" s="1"/>
  <c r="E18" i="7"/>
  <c r="E17" i="7" s="1"/>
  <c r="H18" i="7"/>
  <c r="H17" i="7" s="1"/>
  <c r="F51" i="7"/>
  <c r="F39" i="7" s="1"/>
  <c r="G18" i="7"/>
  <c r="G17" i="7" s="1"/>
  <c r="G11" i="7" s="1"/>
  <c r="E51" i="7"/>
  <c r="E39" i="7" s="1"/>
  <c r="I51" i="7"/>
  <c r="I39" i="7" s="1"/>
  <c r="G39" i="7"/>
  <c r="G45" i="10"/>
  <c r="H22" i="10"/>
  <c r="H31" i="10" s="1"/>
  <c r="H38" i="10" s="1"/>
  <c r="H39" i="10" s="1"/>
  <c r="I22" i="10"/>
  <c r="G22" i="10"/>
  <c r="G31" i="10" s="1"/>
  <c r="G39" i="10" s="1"/>
  <c r="F22" i="10"/>
  <c r="J22" i="10"/>
  <c r="J31" i="10" s="1"/>
  <c r="J38" i="10" s="1"/>
  <c r="J39" i="10" s="1"/>
  <c r="H48" i="10" l="1"/>
  <c r="I48" i="10" s="1"/>
  <c r="J45" i="10" s="1"/>
  <c r="J48" i="10" s="1"/>
  <c r="G48" i="10"/>
  <c r="F31" i="10"/>
  <c r="F38" i="10" s="1"/>
  <c r="F39" i="10" s="1"/>
  <c r="E11" i="7"/>
  <c r="E10" i="7" s="1"/>
  <c r="F11" i="7"/>
  <c r="F10" i="7" s="1"/>
  <c r="G10" i="7"/>
  <c r="H11" i="7"/>
  <c r="H10" i="7" s="1"/>
  <c r="I11" i="7"/>
  <c r="I10" i="7" s="1"/>
  <c r="I31" i="10"/>
  <c r="I38" i="10" s="1"/>
  <c r="I39" i="10" s="1"/>
</calcChain>
</file>

<file path=xl/sharedStrings.xml><?xml version="1.0" encoding="utf-8"?>
<sst xmlns="http://schemas.openxmlformats.org/spreadsheetml/2006/main" count="330" uniqueCount="131">
  <si>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</si>
  <si>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</si>
  <si>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</si>
  <si>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</si>
  <si>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</si>
  <si>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</si>
  <si>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</si>
  <si>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</si>
  <si>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</si>
  <si>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</si>
  <si>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</si>
  <si>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</si>
  <si>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</si>
  <si>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</si>
  <si>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</si>
  <si>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</si>
  <si>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</si>
  <si>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</si>
  <si>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</si>
  <si>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</si>
  <si>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</si>
  <si>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</si>
  <si>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</si>
  <si>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</si>
  <si>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</si>
  <si>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</si>
  <si>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</si>
  <si>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</si>
  <si>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</si>
  <si>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</si>
  <si>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</si>
  <si>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</si>
  <si>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</si>
  <si>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</si>
  <si>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</si>
  <si>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</si>
  <si>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</si>
  <si>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</si>
  <si>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</si>
  <si>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</si>
  <si>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</si>
  <si>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</si>
  <si>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B. RAČUN FINANCIRANJA </t>
  </si>
  <si>
    <t>Razred/ skupina</t>
  </si>
  <si>
    <t>UKUPNO RASHODI</t>
  </si>
  <si>
    <t>UKUPNO PRIHODI</t>
  </si>
  <si>
    <t>UKUPNO PRIMICI</t>
  </si>
  <si>
    <t>UKUPNO IZDACI</t>
  </si>
  <si>
    <t>A1. PRIHODI I RASHODI PREMA EKONOMSKOJ KLASIFIKACIJI</t>
  </si>
  <si>
    <t>A2. PRIHODI I RASHODI PREMA IZVORIMA FINANCIRANJA</t>
  </si>
  <si>
    <t>Opći prihodi i primici</t>
  </si>
  <si>
    <t>Prihodi za posebne namjene</t>
  </si>
  <si>
    <t>Ostali prihodi za posebne namjene</t>
  </si>
  <si>
    <t>Pomoći</t>
  </si>
  <si>
    <t>Vlastiti prihodi</t>
  </si>
  <si>
    <t>Razred i naziv</t>
  </si>
  <si>
    <t>A3. RASHODI PREMA FUNKCIJSKOJ KLASIFIKACIJI</t>
  </si>
  <si>
    <t>Opće javne usluge</t>
  </si>
  <si>
    <t xml:space="preserve"> Izvršna i zakonodavna tijela, financijski i fiskalni poslovi</t>
  </si>
  <si>
    <t>Opće usluge</t>
  </si>
  <si>
    <t>Ekonomski poslovi</t>
  </si>
  <si>
    <t>B1. RAČUN FINANCIRANJA PREMA EKONOMSKOJ KLASIFIKACIJI</t>
  </si>
  <si>
    <t>B2. RAČUN FINANCIRANJA PREMA IZVORIMA FINANCIRANJA</t>
  </si>
  <si>
    <t>Namjenski primici od financijske imovine i zaduživanja</t>
  </si>
  <si>
    <t>Prihod od imovine</t>
  </si>
  <si>
    <t>Financijski rashodi</t>
  </si>
  <si>
    <t>Rashodi za nabavu proizvedene dugotrajne imovine</t>
  </si>
  <si>
    <t>Pomoći EU</t>
  </si>
  <si>
    <t>Ostale pomoći</t>
  </si>
  <si>
    <t>Gorivo i energija</t>
  </si>
  <si>
    <t>Ostale industrije</t>
  </si>
  <si>
    <t>JAVNA USTANOVA ZA REGIONALNI RAZVOJ VARAŽDINSKE ŽUPANIJE</t>
  </si>
  <si>
    <t xml:space="preserve">       Aktivnost A113501</t>
  </si>
  <si>
    <t>RAZDJEL 018</t>
  </si>
  <si>
    <t>UPRAVNI ODJEL ZA GOSPODARSTVO I EUROPSKE POSLOVE</t>
  </si>
  <si>
    <t xml:space="preserve">   GLAVA 01802</t>
  </si>
  <si>
    <t xml:space="preserve">     PROGRAM 1135</t>
  </si>
  <si>
    <t>REGIONALNI KOORDINATOR</t>
  </si>
  <si>
    <t xml:space="preserve">           Razred 3</t>
  </si>
  <si>
    <t xml:space="preserve">         Skupina 31</t>
  </si>
  <si>
    <t xml:space="preserve">         Skupina 32</t>
  </si>
  <si>
    <t xml:space="preserve">         Skupina 34</t>
  </si>
  <si>
    <t>Skupina 42</t>
  </si>
  <si>
    <t>Skupina 41</t>
  </si>
  <si>
    <t xml:space="preserve">Rashodi za nabavu neproizvedene dugotrajne imovine </t>
  </si>
  <si>
    <t xml:space="preserve">Rashodi za nabavu proizvedene dugotrajne imovine </t>
  </si>
  <si>
    <t xml:space="preserve">      PROGRAM 1140</t>
  </si>
  <si>
    <t>PROGRAMI EUROPSKIH POSLOVA</t>
  </si>
  <si>
    <t xml:space="preserve">         Kapitalni projekt K114012</t>
  </si>
  <si>
    <t>Solarne elektrane</t>
  </si>
  <si>
    <t xml:space="preserve">         Tekući projekt T114039</t>
  </si>
  <si>
    <t>Suradnja za razvoj</t>
  </si>
  <si>
    <t xml:space="preserve">         Tekući projekt 114063</t>
  </si>
  <si>
    <t>Tehnička pomoć javno pravnim tijelima</t>
  </si>
  <si>
    <t>Članak 1.</t>
  </si>
  <si>
    <t>Članak 2.</t>
  </si>
  <si>
    <t>Članak 3.</t>
  </si>
  <si>
    <t>Članak 4.</t>
  </si>
  <si>
    <t>KLASA:</t>
  </si>
  <si>
    <t>URBROJ:</t>
  </si>
  <si>
    <t>PREDSJEDNICA UPRAVNOG VIJEĆA</t>
  </si>
  <si>
    <t>Karmen Emeršić</t>
  </si>
  <si>
    <t>Prijedlog 
FINANCIJSKOG PLANA
JAVNE USTANOVE ZA REGIONALNI RAZVOJ VARAŽDINSKE ŽUPANIJE 
ZA 2026. I PROJEKCIJA ZA 2027. I 2028. GODINU</t>
  </si>
  <si>
    <t>Financijski plan Javne ustanove za regionalni razvoj Varaždinske županije za 2026. godinu i projekcije za 2027. i 2028. godinu sastoji se od:</t>
  </si>
  <si>
    <t>Posebni dio Financijskog plana Javne ustanove za regionalni razvoj Varaždinske županije za 2026. godinu i projekcija za 2027. i 2028. godinu sastoji se od plana rashoda i izdataka iskazanih po organizacijskoj klasifikaciji, izvorima financiranja i ekonomskoj klasifikaciji, raspoređenih u programe koji se sastoje od aktivnosti i projekata, kako slijedi:</t>
  </si>
  <si>
    <t>Fondovi EU</t>
  </si>
  <si>
    <t>Programi Unije</t>
  </si>
  <si>
    <t>Prihodi i rashodi te primici i izdaci iskazani po proračunskim klasifikacijama utvrđuju se u Računu prihoda i rashoda i Računu financiranja Financijskog plana za 2026. godinu i projekcijama za 2027. i 2028. godinu, kako slijedi:</t>
  </si>
  <si>
    <t>Na temelju odredbi članaka 33. - 36. i članka 38. Zakona o proračunu ("Narodne novine" broj 144/21) i odredbi članaka 28. - 39. Pravilnika o planiranju u sustavu proračuna ("Narodne novine" broj 1/24) te sukladno članku 12. Statuta Javne ustanove za regionalni razvoj Varaždinske županije („Službeni vjesnik Varaždinske županije“ broj 68/18, 73/18, 46/20, 68/22 i 102/22), Upravno vijeće Javne ustanove za regionalni razvoj Varaždinske županije na 30. sjednici, održanoj 28. listopada 2025. godine, d o n o s i:</t>
  </si>
  <si>
    <t>Izvršenje
2024.</t>
  </si>
  <si>
    <t>Tekući plan
2025.</t>
  </si>
  <si>
    <t>Plan
2026.</t>
  </si>
  <si>
    <t>Projekcija
2027.</t>
  </si>
  <si>
    <t>Projekcija
2028.</t>
  </si>
  <si>
    <t xml:space="preserve">     Izvor 11</t>
  </si>
  <si>
    <t xml:space="preserve">     Izvor 31</t>
  </si>
  <si>
    <t xml:space="preserve">     Izvor 51</t>
  </si>
  <si>
    <t xml:space="preserve">     Izvor 52</t>
  </si>
  <si>
    <t xml:space="preserve">     Izvor 56</t>
  </si>
  <si>
    <t xml:space="preserve">                        Razred 3</t>
  </si>
  <si>
    <t xml:space="preserve">                 Izvor 11</t>
  </si>
  <si>
    <t xml:space="preserve">                        Razred 4</t>
  </si>
  <si>
    <t xml:space="preserve">                 Izvor 31</t>
  </si>
  <si>
    <t xml:space="preserve">                 Izvor 51</t>
  </si>
  <si>
    <t xml:space="preserve">                 Izvor 52</t>
  </si>
  <si>
    <t xml:space="preserve">                 Izvor 56</t>
  </si>
  <si>
    <t>400-02/25-01/01</t>
  </si>
  <si>
    <t>2186-180-02-3</t>
  </si>
  <si>
    <t>Varaždin, 28. listopada 2025. godine</t>
  </si>
  <si>
    <t>Rashodi za provođenje redovne djelatnosti</t>
  </si>
  <si>
    <t>Ovaj prijedlog Financijskog plana Javne ustanove za regionalni razvoj varaždinske županije za 2026. i projekcija za 2027. i 2028. godinu dostavlja se nadležnom upravnom odjelu Varaždinske županije.
Ako ne postoje razlike u Financijskom planu Javne ustanove za regionalni razvoj Varaždinske županije za 2026. i projekcija za 2026. i 2027. godinu sadržanom u proračunu koji je usvojila Skupština Varaždinske županije u odnosu na usvojeni prijedlog Financijskog plana iz st. 1. ovog članka, usvojeni prijedlog Financijskog plana Javne ustanove za regionalni razvoj Varaždinske županije za 2026. i projekcija za 2027. i 2028. godinu smatra se konačnim planom usvojenim s danom usvajanja Proračuna Varaždinske županije. Tako usvojen Financijski plan Javne ustanove stupa na snagu s danom stupanja na snagu Proračuna Varaždinske županije za 2026. i projekcija za 2027. i 2028. godinu
Prijedlog Financijskog plana Javne ustanove za regionalni razvoj Varaždinske županije za 2026. i projekcija za 2027. i 2028. godinu usvojen sukladno odredbama st. 2. ovog članka objavljuje se na internetskim stranicama Javne ustanove za regionalni razvoj Varaždinske županije.
Ako postoje razlike u Financijskom planu Javne ustanove za regionalni razvoj varaždinske županije za 2026. i projekcija za 2027. i 2028. godinu sadržanom u proračunu koji je usvojila Skupština Varaždinske županije u odnosu na usvojeni prijedlog Financijskog plana iz st. 1 ovog članka Upravno vijeće usvaja Financijski plan Javne ustanove za regionalni razvoj Varaždinske županije za 2026. i projekcije za 2027. i 2028. godinu sadržan u proračunu Varaždinske županije koji je donijela Skupština Varaždinske županije.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</si>
</sst>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 wrapText="1"/>
    </xf>
    <xf numFmtId="0" fontId="23" fillId="0" borderId="0" xfId="0" applyFont="1"/>
    <xf numFmtId="0" fontId="24" fillId="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5" fontId="8" fillId="2" borderId="3" xfId="0" quotePrefix="1" applyNumberFormat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5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6" fillId="0" borderId="3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 indent="1"/>
    </xf>
    <xf numFmtId="3" fontId="0" fillId="0" borderId="0" xfId="0" applyNumberFormat="1"/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0" fontId="16" fillId="2" borderId="4" xfId="0" quotePrefix="1" applyFont="1" applyFill="1" applyBorder="1" applyAlignment="1">
      <alignment horizontal="left" vertical="center" wrapText="1"/>
    </xf>
    <xf numFmtId="4" fontId="0" fillId="0" borderId="0" xfId="0" applyNumberFormat="1"/>
    <xf numFmtId="10" fontId="0" fillId="0" borderId="0" xfId="1" applyNumberFormat="1" applyFont="1"/>
    <xf numFmtId="0" fontId="29" fillId="0" borderId="0" xfId="0" applyFont="1" applyAlignment="1">
      <alignment horizontal="center"/>
    </xf>
    <xf numFmtId="0" fontId="7" fillId="2" borderId="3" xfId="0" quotePrefix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0" fontId="33" fillId="0" borderId="0" xfId="0" applyFont="1"/>
    <xf numFmtId="0" fontId="34" fillId="2" borderId="4" xfId="0" applyFont="1" applyFill="1" applyBorder="1" applyAlignment="1">
      <alignment horizontal="left" vertical="center" wrapText="1"/>
    </xf>
    <xf numFmtId="0" fontId="34" fillId="2" borderId="4" xfId="0" quotePrefix="1" applyFont="1" applyFill="1" applyBorder="1" applyAlignment="1">
      <alignment horizontal="left" vertical="center" wrapText="1"/>
    </xf>
    <xf numFmtId="4" fontId="35" fillId="2" borderId="4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 wrapText="1"/>
    </xf>
    <xf numFmtId="4" fontId="7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29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3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0" fontId="7" fillId="2" borderId="2" xfId="0" applyFont="1" applyFill="1" applyBorder="1" applyAlignment="1">
      <alignment horizontal="right" vertical="center" wrapText="1" indent="1"/>
    </xf>
    <xf numFmtId="0" fontId="7" fillId="2" borderId="4" xfId="0" applyFont="1" applyFill="1" applyBorder="1" applyAlignment="1">
      <alignment horizontal="right" vertical="center" wrapText="1" inden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/>
    </xf>
    <xf numFmtId="0" fontId="3" fillId="2" borderId="1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Normal="100" workbookViewId="0">
      <selection activeCell="A41" sqref="A41:J41"/>
    </sheetView>
  </sheetViews>
  <sheetFormatPr defaultRowHeight="14.4" x14ac:dyDescent="0.3"/>
  <cols>
    <col min="5" max="5" width="20.109375" customWidth="1"/>
    <col min="6" max="10" width="25.33203125" customWidth="1"/>
  </cols>
  <sheetData>
    <row r="1" spans="1:10" ht="56.4" customHeight="1" x14ac:dyDescent="0.3">
      <c r="A1" s="148" t="s">
        <v>108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70.2" customHeight="1" x14ac:dyDescent="0.3">
      <c r="A2" s="139" t="s">
        <v>102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7.399999999999999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6" x14ac:dyDescent="0.3">
      <c r="A4" s="139" t="s">
        <v>13</v>
      </c>
      <c r="B4" s="139"/>
      <c r="C4" s="139"/>
      <c r="D4" s="139"/>
      <c r="E4" s="139"/>
      <c r="F4" s="139"/>
      <c r="G4" s="139"/>
      <c r="H4" s="139"/>
      <c r="I4" s="153"/>
      <c r="J4" s="153"/>
    </row>
    <row r="5" spans="1:10" ht="17.399999999999999" x14ac:dyDescent="0.3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7.399999999999999" customHeight="1" x14ac:dyDescent="0.3">
      <c r="A6" s="150" t="s">
        <v>94</v>
      </c>
      <c r="B6" s="150"/>
      <c r="C6" s="150"/>
      <c r="D6" s="150"/>
      <c r="E6" s="150"/>
      <c r="F6" s="150"/>
      <c r="G6" s="150"/>
      <c r="H6" s="150"/>
      <c r="I6" s="150"/>
      <c r="J6" s="150"/>
    </row>
    <row r="7" spans="1:10" x14ac:dyDescent="0.3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 ht="15.6" x14ac:dyDescent="0.3">
      <c r="A8" s="151" t="s">
        <v>103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0" ht="15.6" x14ac:dyDescent="0.3">
      <c r="A9" s="72"/>
      <c r="B9" s="33"/>
      <c r="C9" s="33"/>
      <c r="D9" s="33"/>
      <c r="E9" s="33"/>
      <c r="F9" s="33"/>
      <c r="G9" s="33"/>
      <c r="H9" s="33"/>
      <c r="I9" s="33"/>
      <c r="J9" s="33"/>
    </row>
    <row r="10" spans="1:10" ht="15.6" x14ac:dyDescent="0.3">
      <c r="A10" s="139" t="s">
        <v>19</v>
      </c>
      <c r="B10" s="140"/>
      <c r="C10" s="140"/>
      <c r="D10" s="140"/>
      <c r="E10" s="140"/>
      <c r="F10" s="140"/>
      <c r="G10" s="140"/>
      <c r="H10" s="140"/>
      <c r="I10" s="140"/>
      <c r="J10" s="140"/>
    </row>
    <row r="11" spans="1:10" ht="15.6" x14ac:dyDescent="0.3">
      <c r="A11" s="33"/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15.6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17.399999999999999" x14ac:dyDescent="0.3">
      <c r="A13" s="1"/>
      <c r="B13" s="2"/>
      <c r="C13" s="2"/>
      <c r="D13" s="2"/>
      <c r="E13" s="6"/>
      <c r="F13" s="7"/>
      <c r="G13" s="7"/>
      <c r="H13" s="7"/>
      <c r="I13" s="7"/>
      <c r="J13" s="26" t="s">
        <v>26</v>
      </c>
    </row>
    <row r="14" spans="1:10" ht="31.8" customHeight="1" x14ac:dyDescent="0.3">
      <c r="A14" s="134" t="s">
        <v>55</v>
      </c>
      <c r="B14" s="135"/>
      <c r="C14" s="135"/>
      <c r="D14" s="135"/>
      <c r="E14" s="136"/>
      <c r="F14" s="3" t="s">
        <v>109</v>
      </c>
      <c r="G14" s="3" t="s">
        <v>110</v>
      </c>
      <c r="H14" s="3" t="s">
        <v>111</v>
      </c>
      <c r="I14" s="3" t="s">
        <v>112</v>
      </c>
      <c r="J14" s="3" t="s">
        <v>113</v>
      </c>
    </row>
    <row r="15" spans="1:10" s="52" customFormat="1" ht="10.199999999999999" x14ac:dyDescent="0.2">
      <c r="A15" s="131">
        <v>1</v>
      </c>
      <c r="B15" s="132"/>
      <c r="C15" s="132"/>
      <c r="D15" s="132"/>
      <c r="E15" s="133"/>
      <c r="F15" s="53">
        <v>2</v>
      </c>
      <c r="G15" s="53">
        <v>3</v>
      </c>
      <c r="H15" s="53">
        <v>4</v>
      </c>
      <c r="I15" s="53">
        <v>5</v>
      </c>
      <c r="J15" s="53">
        <v>6</v>
      </c>
    </row>
    <row r="16" spans="1:10" x14ac:dyDescent="0.3">
      <c r="A16" s="144" t="s">
        <v>0</v>
      </c>
      <c r="B16" s="138"/>
      <c r="C16" s="138"/>
      <c r="D16" s="138"/>
      <c r="E16" s="154"/>
      <c r="F16" s="82">
        <f>F17+F18</f>
        <v>986281.62</v>
      </c>
      <c r="G16" s="82">
        <f t="shared" ref="G16:J16" si="0">G17+G18</f>
        <v>926885</v>
      </c>
      <c r="H16" s="82">
        <f t="shared" si="0"/>
        <v>574938</v>
      </c>
      <c r="I16" s="82">
        <f t="shared" si="0"/>
        <v>535748</v>
      </c>
      <c r="J16" s="82">
        <f t="shared" si="0"/>
        <v>535748</v>
      </c>
    </row>
    <row r="17" spans="1:10" x14ac:dyDescent="0.3">
      <c r="A17" s="155" t="s">
        <v>27</v>
      </c>
      <c r="B17" s="156"/>
      <c r="C17" s="156"/>
      <c r="D17" s="156"/>
      <c r="E17" s="130"/>
      <c r="F17" s="83">
        <v>986281.62</v>
      </c>
      <c r="G17" s="83">
        <v>926885</v>
      </c>
      <c r="H17" s="83">
        <v>574938</v>
      </c>
      <c r="I17" s="83">
        <v>535748</v>
      </c>
      <c r="J17" s="83">
        <v>535748</v>
      </c>
    </row>
    <row r="18" spans="1:10" x14ac:dyDescent="0.3">
      <c r="A18" s="129" t="s">
        <v>28</v>
      </c>
      <c r="B18" s="130"/>
      <c r="C18" s="130"/>
      <c r="D18" s="130"/>
      <c r="E18" s="130"/>
      <c r="F18" s="83">
        <v>0</v>
      </c>
      <c r="G18" s="83">
        <v>0</v>
      </c>
      <c r="H18" s="83">
        <v>0</v>
      </c>
      <c r="I18" s="83">
        <v>0</v>
      </c>
      <c r="J18" s="83">
        <v>0</v>
      </c>
    </row>
    <row r="19" spans="1:10" x14ac:dyDescent="0.3">
      <c r="A19" s="27" t="s">
        <v>1</v>
      </c>
      <c r="B19" s="35"/>
      <c r="C19" s="35"/>
      <c r="D19" s="35"/>
      <c r="E19" s="35"/>
      <c r="F19" s="82">
        <f>F20+F21</f>
        <v>867940.47</v>
      </c>
      <c r="G19" s="82">
        <f t="shared" ref="G19:J19" si="1">G20+G21</f>
        <v>1098122</v>
      </c>
      <c r="H19" s="82">
        <f t="shared" si="1"/>
        <v>762038</v>
      </c>
      <c r="I19" s="82">
        <f t="shared" si="1"/>
        <v>535748</v>
      </c>
      <c r="J19" s="82">
        <f t="shared" si="1"/>
        <v>535748</v>
      </c>
    </row>
    <row r="20" spans="1:10" x14ac:dyDescent="0.3">
      <c r="A20" s="157" t="s">
        <v>29</v>
      </c>
      <c r="B20" s="156"/>
      <c r="C20" s="156"/>
      <c r="D20" s="156"/>
      <c r="E20" s="156"/>
      <c r="F20" s="83">
        <v>819407.7</v>
      </c>
      <c r="G20" s="83">
        <v>999230</v>
      </c>
      <c r="H20" s="83">
        <v>712627</v>
      </c>
      <c r="I20" s="83">
        <v>534748</v>
      </c>
      <c r="J20" s="84">
        <v>534748</v>
      </c>
    </row>
    <row r="21" spans="1:10" x14ac:dyDescent="0.3">
      <c r="A21" s="129" t="s">
        <v>30</v>
      </c>
      <c r="B21" s="130"/>
      <c r="C21" s="130"/>
      <c r="D21" s="130"/>
      <c r="E21" s="130"/>
      <c r="F21" s="83">
        <v>48532.77</v>
      </c>
      <c r="G21" s="83">
        <v>98892</v>
      </c>
      <c r="H21" s="83">
        <v>49411</v>
      </c>
      <c r="I21" s="83">
        <v>1000</v>
      </c>
      <c r="J21" s="84">
        <v>1000</v>
      </c>
    </row>
    <row r="22" spans="1:10" x14ac:dyDescent="0.3">
      <c r="A22" s="137" t="s">
        <v>34</v>
      </c>
      <c r="B22" s="138"/>
      <c r="C22" s="138"/>
      <c r="D22" s="138"/>
      <c r="E22" s="138"/>
      <c r="F22" s="82">
        <f>F16-F19</f>
        <v>118341.15000000002</v>
      </c>
      <c r="G22" s="82">
        <f t="shared" ref="G22:J22" si="2">G16-G19</f>
        <v>-171237</v>
      </c>
      <c r="H22" s="82">
        <f t="shared" si="2"/>
        <v>-187100</v>
      </c>
      <c r="I22" s="82">
        <f t="shared" si="2"/>
        <v>0</v>
      </c>
      <c r="J22" s="82">
        <f t="shared" si="2"/>
        <v>0</v>
      </c>
    </row>
    <row r="23" spans="1:10" ht="17.399999999999999" x14ac:dyDescent="0.3">
      <c r="A23" s="4"/>
      <c r="B23" s="21"/>
      <c r="C23" s="21"/>
      <c r="D23" s="21"/>
      <c r="E23" s="21"/>
      <c r="F23" s="21"/>
      <c r="G23" s="75"/>
      <c r="H23" s="76"/>
      <c r="I23" s="76"/>
      <c r="J23" s="76"/>
    </row>
    <row r="24" spans="1:10" ht="15.6" x14ac:dyDescent="0.3">
      <c r="A24" s="139" t="s">
        <v>20</v>
      </c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 ht="17.399999999999999" x14ac:dyDescent="0.3">
      <c r="A25" s="4"/>
      <c r="B25" s="21"/>
      <c r="C25" s="21"/>
      <c r="D25" s="21"/>
      <c r="E25" s="21"/>
      <c r="F25" s="21"/>
      <c r="G25" s="21"/>
      <c r="H25" s="22"/>
      <c r="I25" s="22"/>
      <c r="J25" s="22"/>
    </row>
    <row r="26" spans="1:10" ht="26.4" x14ac:dyDescent="0.3">
      <c r="A26" s="134" t="s">
        <v>55</v>
      </c>
      <c r="B26" s="135"/>
      <c r="C26" s="135"/>
      <c r="D26" s="135"/>
      <c r="E26" s="136"/>
      <c r="F26" s="3" t="s">
        <v>109</v>
      </c>
      <c r="G26" s="3" t="s">
        <v>110</v>
      </c>
      <c r="H26" s="3" t="s">
        <v>111</v>
      </c>
      <c r="I26" s="3" t="s">
        <v>112</v>
      </c>
      <c r="J26" s="3" t="s">
        <v>113</v>
      </c>
    </row>
    <row r="27" spans="1:10" s="52" customFormat="1" ht="10.199999999999999" x14ac:dyDescent="0.2">
      <c r="A27" s="131">
        <v>1</v>
      </c>
      <c r="B27" s="132"/>
      <c r="C27" s="132"/>
      <c r="D27" s="132"/>
      <c r="E27" s="133"/>
      <c r="F27" s="53">
        <v>2</v>
      </c>
      <c r="G27" s="53">
        <v>3</v>
      </c>
      <c r="H27" s="53">
        <v>4</v>
      </c>
      <c r="I27" s="53">
        <v>5</v>
      </c>
      <c r="J27" s="53">
        <v>6</v>
      </c>
    </row>
    <row r="28" spans="1:10" x14ac:dyDescent="0.3">
      <c r="A28" s="129" t="s">
        <v>31</v>
      </c>
      <c r="B28" s="130"/>
      <c r="C28" s="130"/>
      <c r="D28" s="130"/>
      <c r="E28" s="130"/>
      <c r="F28" s="83">
        <v>0</v>
      </c>
      <c r="G28" s="83">
        <v>0</v>
      </c>
      <c r="H28" s="83">
        <v>0</v>
      </c>
      <c r="I28" s="83">
        <v>0</v>
      </c>
      <c r="J28" s="83">
        <v>0</v>
      </c>
    </row>
    <row r="29" spans="1:10" x14ac:dyDescent="0.3">
      <c r="A29" s="129" t="s">
        <v>32</v>
      </c>
      <c r="B29" s="130"/>
      <c r="C29" s="130"/>
      <c r="D29" s="130"/>
      <c r="E29" s="130"/>
      <c r="F29" s="83">
        <v>0</v>
      </c>
      <c r="G29" s="83">
        <v>0</v>
      </c>
      <c r="H29" s="83">
        <v>0</v>
      </c>
      <c r="I29" s="83">
        <v>0</v>
      </c>
      <c r="J29" s="83">
        <v>0</v>
      </c>
    </row>
    <row r="30" spans="1:10" x14ac:dyDescent="0.3">
      <c r="A30" s="137" t="s">
        <v>2</v>
      </c>
      <c r="B30" s="138"/>
      <c r="C30" s="138"/>
      <c r="D30" s="138"/>
      <c r="E30" s="138"/>
      <c r="F30" s="82">
        <f>F28-F29</f>
        <v>0</v>
      </c>
      <c r="G30" s="82">
        <f t="shared" ref="G30:J30" si="3">G28-G29</f>
        <v>0</v>
      </c>
      <c r="H30" s="82">
        <f t="shared" si="3"/>
        <v>0</v>
      </c>
      <c r="I30" s="82">
        <f t="shared" si="3"/>
        <v>0</v>
      </c>
      <c r="J30" s="82">
        <f t="shared" si="3"/>
        <v>0</v>
      </c>
    </row>
    <row r="31" spans="1:10" x14ac:dyDescent="0.3">
      <c r="A31" s="137" t="s">
        <v>35</v>
      </c>
      <c r="B31" s="138"/>
      <c r="C31" s="138"/>
      <c r="D31" s="138"/>
      <c r="E31" s="138"/>
      <c r="F31" s="82">
        <f>F22+F30</f>
        <v>118341.15000000002</v>
      </c>
      <c r="G31" s="82">
        <f t="shared" ref="G31:J31" si="4">G22+G30</f>
        <v>-171237</v>
      </c>
      <c r="H31" s="82">
        <f t="shared" si="4"/>
        <v>-187100</v>
      </c>
      <c r="I31" s="82">
        <f t="shared" si="4"/>
        <v>0</v>
      </c>
      <c r="J31" s="82">
        <f t="shared" si="4"/>
        <v>0</v>
      </c>
    </row>
    <row r="32" spans="1:10" ht="17.399999999999999" x14ac:dyDescent="0.3">
      <c r="A32" s="20"/>
      <c r="B32" s="21"/>
      <c r="C32" s="21"/>
      <c r="D32" s="21"/>
      <c r="E32" s="21"/>
      <c r="F32" s="21"/>
      <c r="G32" s="21"/>
      <c r="H32" s="22"/>
      <c r="I32" s="22"/>
      <c r="J32" s="22"/>
    </row>
    <row r="33" spans="1:12" ht="15.6" x14ac:dyDescent="0.3">
      <c r="A33" s="139" t="s">
        <v>36</v>
      </c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2" ht="15.6" x14ac:dyDescent="0.3">
      <c r="A34" s="33"/>
      <c r="B34" s="34"/>
      <c r="C34" s="34"/>
      <c r="D34" s="34"/>
      <c r="E34" s="34"/>
      <c r="F34" s="34"/>
      <c r="G34" s="34"/>
      <c r="H34" s="34"/>
      <c r="I34" s="34"/>
      <c r="J34" s="34"/>
    </row>
    <row r="35" spans="1:12" ht="26.4" x14ac:dyDescent="0.3">
      <c r="A35" s="134" t="s">
        <v>25</v>
      </c>
      <c r="B35" s="135"/>
      <c r="C35" s="135"/>
      <c r="D35" s="135"/>
      <c r="E35" s="136"/>
      <c r="F35" s="3" t="s">
        <v>109</v>
      </c>
      <c r="G35" s="3" t="s">
        <v>110</v>
      </c>
      <c r="H35" s="3" t="s">
        <v>111</v>
      </c>
      <c r="I35" s="3" t="s">
        <v>112</v>
      </c>
      <c r="J35" s="3" t="s">
        <v>113</v>
      </c>
    </row>
    <row r="36" spans="1:12" s="52" customFormat="1" ht="10.199999999999999" x14ac:dyDescent="0.2">
      <c r="A36" s="131">
        <v>1</v>
      </c>
      <c r="B36" s="132"/>
      <c r="C36" s="132"/>
      <c r="D36" s="132"/>
      <c r="E36" s="133"/>
      <c r="F36" s="53">
        <v>2</v>
      </c>
      <c r="G36" s="53">
        <v>3</v>
      </c>
      <c r="H36" s="53">
        <v>4</v>
      </c>
      <c r="I36" s="53">
        <v>5</v>
      </c>
      <c r="J36" s="53">
        <v>6</v>
      </c>
    </row>
    <row r="37" spans="1:12" ht="15" customHeight="1" x14ac:dyDescent="0.3">
      <c r="A37" s="141" t="s">
        <v>37</v>
      </c>
      <c r="B37" s="142"/>
      <c r="C37" s="142"/>
      <c r="D37" s="142"/>
      <c r="E37" s="143"/>
      <c r="F37" s="85">
        <v>36686.19</v>
      </c>
      <c r="G37" s="85">
        <v>358337</v>
      </c>
      <c r="H37" s="85">
        <v>187100</v>
      </c>
      <c r="I37" s="85">
        <v>0</v>
      </c>
      <c r="J37" s="86">
        <v>0</v>
      </c>
    </row>
    <row r="38" spans="1:12" ht="15" customHeight="1" x14ac:dyDescent="0.3">
      <c r="A38" s="137" t="s">
        <v>38</v>
      </c>
      <c r="B38" s="138"/>
      <c r="C38" s="138"/>
      <c r="D38" s="138"/>
      <c r="E38" s="138"/>
      <c r="F38" s="87">
        <f>F31+F37</f>
        <v>155027.34000000003</v>
      </c>
      <c r="G38" s="87">
        <v>187100</v>
      </c>
      <c r="H38" s="87">
        <f t="shared" ref="H38:J38" si="5">H31+H37</f>
        <v>0</v>
      </c>
      <c r="I38" s="87">
        <f t="shared" si="5"/>
        <v>0</v>
      </c>
      <c r="J38" s="88">
        <f t="shared" si="5"/>
        <v>0</v>
      </c>
    </row>
    <row r="39" spans="1:12" ht="45" customHeight="1" x14ac:dyDescent="0.3">
      <c r="A39" s="144" t="s">
        <v>39</v>
      </c>
      <c r="B39" s="145"/>
      <c r="C39" s="145"/>
      <c r="D39" s="145"/>
      <c r="E39" s="146"/>
      <c r="F39" s="87">
        <f>F22+F30+F37-F38</f>
        <v>0</v>
      </c>
      <c r="G39" s="87">
        <f t="shared" ref="G39:J39" si="6">G22+G30+G37-G38</f>
        <v>0</v>
      </c>
      <c r="H39" s="87">
        <f t="shared" si="6"/>
        <v>0</v>
      </c>
      <c r="I39" s="87">
        <f t="shared" si="6"/>
        <v>0</v>
      </c>
      <c r="J39" s="88">
        <f t="shared" si="6"/>
        <v>0</v>
      </c>
    </row>
    <row r="40" spans="1:12" ht="15.6" x14ac:dyDescent="0.3">
      <c r="A40" s="36"/>
      <c r="B40" s="37"/>
      <c r="C40" s="37"/>
      <c r="D40" s="37"/>
      <c r="E40" s="37"/>
      <c r="F40" s="37"/>
      <c r="G40" s="37"/>
      <c r="H40" s="37"/>
      <c r="I40" s="37"/>
      <c r="J40" s="37"/>
    </row>
    <row r="41" spans="1:12" ht="15.6" x14ac:dyDescent="0.3">
      <c r="A41" s="147" t="s">
        <v>33</v>
      </c>
      <c r="B41" s="147"/>
      <c r="C41" s="147"/>
      <c r="D41" s="147"/>
      <c r="E41" s="147"/>
      <c r="F41" s="147"/>
      <c r="G41" s="147"/>
      <c r="H41" s="147"/>
      <c r="I41" s="147"/>
      <c r="J41" s="147"/>
    </row>
    <row r="42" spans="1:12" ht="17.399999999999999" x14ac:dyDescent="0.3">
      <c r="A42" s="38"/>
      <c r="B42" s="39"/>
      <c r="C42" s="39"/>
      <c r="D42" s="39"/>
      <c r="E42" s="39"/>
      <c r="F42" s="39"/>
      <c r="G42" s="39"/>
      <c r="H42" s="40"/>
      <c r="I42" s="40"/>
      <c r="J42" s="40"/>
    </row>
    <row r="43" spans="1:12" ht="26.4" x14ac:dyDescent="0.3">
      <c r="A43" s="134" t="s">
        <v>25</v>
      </c>
      <c r="B43" s="135"/>
      <c r="C43" s="135"/>
      <c r="D43" s="135"/>
      <c r="E43" s="136"/>
      <c r="F43" s="3" t="s">
        <v>109</v>
      </c>
      <c r="G43" s="3" t="s">
        <v>110</v>
      </c>
      <c r="H43" s="3" t="s">
        <v>111</v>
      </c>
      <c r="I43" s="3" t="s">
        <v>112</v>
      </c>
      <c r="J43" s="3" t="s">
        <v>113</v>
      </c>
    </row>
    <row r="44" spans="1:12" s="52" customFormat="1" ht="10.199999999999999" x14ac:dyDescent="0.2">
      <c r="A44" s="131">
        <v>1</v>
      </c>
      <c r="B44" s="132"/>
      <c r="C44" s="132"/>
      <c r="D44" s="132"/>
      <c r="E44" s="133"/>
      <c r="F44" s="53">
        <v>2</v>
      </c>
      <c r="G44" s="53">
        <v>3</v>
      </c>
      <c r="H44" s="53">
        <v>4</v>
      </c>
      <c r="I44" s="53">
        <v>5</v>
      </c>
      <c r="J44" s="53">
        <v>6</v>
      </c>
    </row>
    <row r="45" spans="1:12" x14ac:dyDescent="0.3">
      <c r="A45" s="141" t="s">
        <v>37</v>
      </c>
      <c r="B45" s="142"/>
      <c r="C45" s="142"/>
      <c r="D45" s="142"/>
      <c r="E45" s="143"/>
      <c r="F45" s="85">
        <v>0</v>
      </c>
      <c r="G45" s="85">
        <f>F48</f>
        <v>0</v>
      </c>
      <c r="H45" s="85">
        <v>0</v>
      </c>
      <c r="I45" s="85">
        <v>0</v>
      </c>
      <c r="J45" s="86">
        <f>I48</f>
        <v>0</v>
      </c>
    </row>
    <row r="46" spans="1:12" ht="28.5" customHeight="1" x14ac:dyDescent="0.3">
      <c r="A46" s="141" t="s">
        <v>40</v>
      </c>
      <c r="B46" s="142"/>
      <c r="C46" s="142"/>
      <c r="D46" s="142"/>
      <c r="E46" s="143"/>
      <c r="F46" s="85">
        <v>0</v>
      </c>
      <c r="G46" s="85">
        <v>0</v>
      </c>
      <c r="H46" s="85">
        <v>0</v>
      </c>
      <c r="I46" s="85">
        <v>0</v>
      </c>
      <c r="J46" s="86">
        <v>0</v>
      </c>
      <c r="L46" s="71"/>
    </row>
    <row r="47" spans="1:12" x14ac:dyDescent="0.3">
      <c r="A47" s="141" t="s">
        <v>41</v>
      </c>
      <c r="B47" s="158"/>
      <c r="C47" s="158"/>
      <c r="D47" s="158"/>
      <c r="E47" s="159"/>
      <c r="F47" s="85">
        <v>0</v>
      </c>
      <c r="G47" s="85">
        <v>0</v>
      </c>
      <c r="H47" s="85">
        <v>0</v>
      </c>
      <c r="I47" s="85">
        <v>0</v>
      </c>
      <c r="J47" s="86">
        <v>0</v>
      </c>
    </row>
    <row r="48" spans="1:12" ht="15" customHeight="1" x14ac:dyDescent="0.3">
      <c r="A48" s="137" t="s">
        <v>38</v>
      </c>
      <c r="B48" s="138"/>
      <c r="C48" s="138"/>
      <c r="D48" s="138"/>
      <c r="E48" s="138"/>
      <c r="F48" s="89">
        <f>F45-F46+F47</f>
        <v>0</v>
      </c>
      <c r="G48" s="89">
        <f>G45-G46+G47</f>
        <v>0</v>
      </c>
      <c r="H48" s="89">
        <f t="shared" ref="H48:J48" si="7">H45-H46+H47</f>
        <v>0</v>
      </c>
      <c r="I48" s="89">
        <f t="shared" si="7"/>
        <v>0</v>
      </c>
      <c r="J48" s="90">
        <f t="shared" si="7"/>
        <v>0</v>
      </c>
    </row>
    <row r="49" spans="1:10" ht="17.25" customHeight="1" x14ac:dyDescent="0.3"/>
    <row r="50" spans="1:10" x14ac:dyDescent="0.3">
      <c r="A50" s="123"/>
      <c r="B50" s="124"/>
      <c r="C50" s="124"/>
      <c r="D50" s="124"/>
      <c r="E50" s="124"/>
      <c r="F50" s="124"/>
      <c r="G50" s="124"/>
      <c r="H50" s="124"/>
      <c r="I50" s="124"/>
      <c r="J50" s="124"/>
    </row>
    <row r="51" spans="1:10" ht="14.4" customHeight="1" x14ac:dyDescent="0.3"/>
  </sheetData>
  <mergeCells count="34">
    <mergeCell ref="A45:E45"/>
    <mergeCell ref="A46:E46"/>
    <mergeCell ref="A47:E47"/>
    <mergeCell ref="A48:E48"/>
    <mergeCell ref="A35:E35"/>
    <mergeCell ref="A44:E44"/>
    <mergeCell ref="A1:J1"/>
    <mergeCell ref="A6:J6"/>
    <mergeCell ref="A8:J8"/>
    <mergeCell ref="A29:E29"/>
    <mergeCell ref="A2:J2"/>
    <mergeCell ref="A4:J4"/>
    <mergeCell ref="A10:J10"/>
    <mergeCell ref="A16:E16"/>
    <mergeCell ref="A17:E17"/>
    <mergeCell ref="A18:E18"/>
    <mergeCell ref="A20:E20"/>
    <mergeCell ref="A21:E21"/>
    <mergeCell ref="A22:E22"/>
    <mergeCell ref="A14:E14"/>
    <mergeCell ref="A26:E26"/>
    <mergeCell ref="A24:J24"/>
    <mergeCell ref="A28:E28"/>
    <mergeCell ref="A15:E15"/>
    <mergeCell ref="A43:E43"/>
    <mergeCell ref="A36:E36"/>
    <mergeCell ref="A27:E27"/>
    <mergeCell ref="A30:E30"/>
    <mergeCell ref="A31:E31"/>
    <mergeCell ref="A33:J33"/>
    <mergeCell ref="A37:E37"/>
    <mergeCell ref="A38:E38"/>
    <mergeCell ref="A39:E39"/>
    <mergeCell ref="A41:J41"/>
  </mergeCells>
  <pageMargins left="0.7" right="0.7" top="0.75" bottom="0.75" header="0.3" footer="0.3"/>
  <pageSetup paperSize="9" scale="72" fitToHeight="0" orientation="landscape" r:id="rId1"/>
  <headerFooter>
    <oddFooter>&amp;C&amp;P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view="pageLayout" zoomScaleNormal="100" workbookViewId="0">
      <selection activeCell="F29" sqref="F29"/>
    </sheetView>
  </sheetViews>
  <sheetFormatPr defaultRowHeight="14.4" x14ac:dyDescent="0.3"/>
  <cols>
    <col min="1" max="1" width="11.44140625" customWidth="1"/>
    <col min="2" max="2" width="26.88671875" customWidth="1"/>
    <col min="3" max="6" width="23.44140625" customWidth="1"/>
    <col min="7" max="7" width="23.109375" customWidth="1"/>
  </cols>
  <sheetData>
    <row r="1" spans="1:10" x14ac:dyDescent="0.3">
      <c r="A1" s="160" t="s">
        <v>95</v>
      </c>
      <c r="B1" s="160"/>
      <c r="C1" s="160"/>
      <c r="D1" s="160"/>
      <c r="E1" s="160"/>
      <c r="F1" s="160"/>
      <c r="G1" s="160"/>
    </row>
    <row r="3" spans="1:10" ht="35.4" customHeight="1" x14ac:dyDescent="0.3">
      <c r="A3" s="151" t="s">
        <v>107</v>
      </c>
      <c r="B3" s="151"/>
      <c r="C3" s="151"/>
      <c r="D3" s="151"/>
      <c r="E3" s="151"/>
      <c r="F3" s="151"/>
      <c r="G3" s="151"/>
      <c r="H3" s="74"/>
      <c r="I3" s="74"/>
      <c r="J3" s="74"/>
    </row>
    <row r="5" spans="1:10" ht="18" customHeight="1" x14ac:dyDescent="0.3">
      <c r="A5" s="139" t="s">
        <v>3</v>
      </c>
      <c r="B5" s="139"/>
      <c r="C5" s="139"/>
      <c r="D5" s="139"/>
      <c r="E5" s="139"/>
      <c r="F5" s="139"/>
      <c r="G5" s="139"/>
    </row>
    <row r="6" spans="1:10" ht="17.399999999999999" x14ac:dyDescent="0.3">
      <c r="A6" s="4"/>
      <c r="B6" s="4"/>
      <c r="C6" s="4"/>
      <c r="D6" s="4"/>
      <c r="E6" s="4"/>
      <c r="F6" s="5"/>
      <c r="G6" s="5"/>
    </row>
    <row r="7" spans="1:10" ht="15.75" customHeight="1" x14ac:dyDescent="0.3">
      <c r="A7" s="139" t="s">
        <v>48</v>
      </c>
      <c r="B7" s="139"/>
      <c r="C7" s="139"/>
      <c r="D7" s="139"/>
      <c r="E7" s="139"/>
      <c r="F7" s="139"/>
      <c r="G7" s="139"/>
    </row>
    <row r="8" spans="1:10" ht="17.399999999999999" x14ac:dyDescent="0.3">
      <c r="A8" s="4"/>
      <c r="B8" s="4"/>
      <c r="C8" s="4"/>
      <c r="D8" s="4"/>
      <c r="E8" s="4"/>
      <c r="F8" s="5"/>
      <c r="G8" s="5"/>
    </row>
    <row r="9" spans="1:10" ht="32.4" customHeight="1" x14ac:dyDescent="0.3">
      <c r="A9" s="19" t="s">
        <v>43</v>
      </c>
      <c r="B9" s="18" t="s">
        <v>15</v>
      </c>
      <c r="C9" s="18" t="s">
        <v>109</v>
      </c>
      <c r="D9" s="19" t="s">
        <v>110</v>
      </c>
      <c r="E9" s="19" t="s">
        <v>111</v>
      </c>
      <c r="F9" s="19" t="s">
        <v>112</v>
      </c>
      <c r="G9" s="19" t="s">
        <v>113</v>
      </c>
    </row>
    <row r="10" spans="1:10" s="52" customFormat="1" ht="10.199999999999999" x14ac:dyDescent="0.2">
      <c r="A10" s="54">
        <v>1</v>
      </c>
      <c r="B10" s="55">
        <v>2</v>
      </c>
      <c r="C10" s="55">
        <v>3</v>
      </c>
      <c r="D10" s="54">
        <v>4</v>
      </c>
      <c r="E10" s="54">
        <v>5</v>
      </c>
      <c r="F10" s="54">
        <v>6</v>
      </c>
      <c r="G10" s="54">
        <v>7</v>
      </c>
    </row>
    <row r="11" spans="1:10" x14ac:dyDescent="0.3">
      <c r="A11" s="30"/>
      <c r="B11" s="29" t="s">
        <v>45</v>
      </c>
      <c r="C11" s="91">
        <f>C12+C17</f>
        <v>986281.62000000011</v>
      </c>
      <c r="D11" s="92">
        <f>D12+D17</f>
        <v>926885</v>
      </c>
      <c r="E11" s="92">
        <f>E12+E17</f>
        <v>574938</v>
      </c>
      <c r="F11" s="92">
        <f>F12+F17</f>
        <v>535748</v>
      </c>
      <c r="G11" s="92">
        <f>G12+G17</f>
        <v>535748</v>
      </c>
    </row>
    <row r="12" spans="1:10" ht="15.75" customHeight="1" x14ac:dyDescent="0.3">
      <c r="A12" s="11">
        <v>6</v>
      </c>
      <c r="B12" s="11" t="s">
        <v>4</v>
      </c>
      <c r="C12" s="96">
        <f>SUM(C13:C16)</f>
        <v>986281.62000000011</v>
      </c>
      <c r="D12" s="97">
        <f>SUM(D13:D16)</f>
        <v>926885</v>
      </c>
      <c r="E12" s="97">
        <f>SUM(E13:E16)</f>
        <v>574938</v>
      </c>
      <c r="F12" s="97">
        <f>SUM(F13:F16)</f>
        <v>535748</v>
      </c>
      <c r="G12" s="97">
        <f>SUM(G13:G16)</f>
        <v>535748</v>
      </c>
    </row>
    <row r="13" spans="1:10" ht="39.6" x14ac:dyDescent="0.3">
      <c r="A13" s="42">
        <v>63</v>
      </c>
      <c r="B13" s="15" t="s">
        <v>22</v>
      </c>
      <c r="C13" s="93">
        <v>501792.89</v>
      </c>
      <c r="D13" s="94">
        <v>338870</v>
      </c>
      <c r="E13" s="94">
        <v>0</v>
      </c>
      <c r="F13" s="94">
        <v>0</v>
      </c>
      <c r="G13" s="94">
        <v>0</v>
      </c>
    </row>
    <row r="14" spans="1:10" x14ac:dyDescent="0.3">
      <c r="A14" s="42">
        <v>64</v>
      </c>
      <c r="B14" s="15" t="s">
        <v>64</v>
      </c>
      <c r="C14" s="93">
        <v>4141.59</v>
      </c>
      <c r="D14" s="94">
        <v>2000</v>
      </c>
      <c r="E14" s="94">
        <v>1000</v>
      </c>
      <c r="F14" s="94">
        <v>2000</v>
      </c>
      <c r="G14" s="94">
        <v>2000</v>
      </c>
    </row>
    <row r="15" spans="1:10" x14ac:dyDescent="0.3">
      <c r="A15" s="43" t="s">
        <v>23</v>
      </c>
      <c r="B15" s="13"/>
      <c r="C15" s="93"/>
      <c r="D15" s="94"/>
      <c r="E15" s="94"/>
      <c r="F15" s="94"/>
      <c r="G15" s="94"/>
    </row>
    <row r="16" spans="1:10" ht="39.6" x14ac:dyDescent="0.3">
      <c r="A16" s="44">
        <v>67</v>
      </c>
      <c r="B16" s="15" t="s">
        <v>24</v>
      </c>
      <c r="C16" s="93">
        <v>480347.14</v>
      </c>
      <c r="D16" s="94">
        <v>586015</v>
      </c>
      <c r="E16" s="94">
        <v>573938</v>
      </c>
      <c r="F16" s="94">
        <v>533748</v>
      </c>
      <c r="G16" s="94">
        <v>533748</v>
      </c>
    </row>
    <row r="17" spans="1:11" ht="26.4" x14ac:dyDescent="0.3">
      <c r="A17" s="14">
        <v>7</v>
      </c>
      <c r="B17" s="23" t="s">
        <v>5</v>
      </c>
      <c r="C17" s="96">
        <f>SUM(C18:C19)</f>
        <v>0</v>
      </c>
      <c r="D17" s="97">
        <f>SUM(D18:D19)</f>
        <v>0</v>
      </c>
      <c r="E17" s="97">
        <f>SUM(E18:E19)</f>
        <v>0</v>
      </c>
      <c r="F17" s="97">
        <f>SUM(F18:F19)</f>
        <v>0</v>
      </c>
      <c r="G17" s="97">
        <f>SUM(G18:G19)</f>
        <v>0</v>
      </c>
    </row>
    <row r="18" spans="1:11" ht="26.4" x14ac:dyDescent="0.3">
      <c r="A18" s="42">
        <v>72</v>
      </c>
      <c r="B18" s="24" t="s">
        <v>21</v>
      </c>
      <c r="C18" s="93">
        <v>0</v>
      </c>
      <c r="D18" s="94">
        <v>0</v>
      </c>
      <c r="E18" s="94">
        <v>0</v>
      </c>
      <c r="F18" s="94">
        <v>0</v>
      </c>
      <c r="G18" s="95">
        <v>0</v>
      </c>
    </row>
    <row r="19" spans="1:11" x14ac:dyDescent="0.3">
      <c r="A19" s="43" t="s">
        <v>23</v>
      </c>
      <c r="B19" s="13"/>
      <c r="C19" s="8"/>
      <c r="D19" s="9"/>
      <c r="E19" s="9"/>
      <c r="F19" s="9"/>
      <c r="G19" s="9"/>
    </row>
    <row r="22" spans="1:11" ht="17.399999999999999" x14ac:dyDescent="0.3">
      <c r="A22" s="4"/>
      <c r="B22" s="4"/>
      <c r="C22" s="4"/>
      <c r="D22" s="4"/>
      <c r="E22" s="4"/>
      <c r="F22" s="5"/>
      <c r="G22" s="5"/>
    </row>
    <row r="23" spans="1:11" ht="28.2" customHeight="1" x14ac:dyDescent="0.3">
      <c r="A23" s="19" t="s">
        <v>43</v>
      </c>
      <c r="B23" s="18" t="s">
        <v>15</v>
      </c>
      <c r="C23" s="18" t="s">
        <v>109</v>
      </c>
      <c r="D23" s="19" t="s">
        <v>110</v>
      </c>
      <c r="E23" s="19" t="s">
        <v>111</v>
      </c>
      <c r="F23" s="19" t="s">
        <v>112</v>
      </c>
      <c r="G23" s="19" t="s">
        <v>113</v>
      </c>
    </row>
    <row r="24" spans="1:11" s="52" customFormat="1" ht="10.199999999999999" x14ac:dyDescent="0.2">
      <c r="A24" s="54">
        <v>1</v>
      </c>
      <c r="B24" s="55">
        <v>2</v>
      </c>
      <c r="C24" s="55">
        <v>3</v>
      </c>
      <c r="D24" s="54">
        <v>4</v>
      </c>
      <c r="E24" s="54">
        <v>5</v>
      </c>
      <c r="F24" s="54">
        <v>6</v>
      </c>
      <c r="G24" s="54">
        <v>7</v>
      </c>
    </row>
    <row r="25" spans="1:11" x14ac:dyDescent="0.3">
      <c r="A25" s="30"/>
      <c r="B25" s="29" t="s">
        <v>44</v>
      </c>
      <c r="C25" s="91">
        <f>C26+C31</f>
        <v>867940.47000000009</v>
      </c>
      <c r="D25" s="92">
        <f>D26+D31</f>
        <v>1098122</v>
      </c>
      <c r="E25" s="92">
        <f>E26+E31</f>
        <v>762038</v>
      </c>
      <c r="F25" s="92">
        <f>F26+F31</f>
        <v>535748</v>
      </c>
      <c r="G25" s="92">
        <f>G26+G31</f>
        <v>535748</v>
      </c>
      <c r="H25" s="52"/>
      <c r="I25" s="52"/>
      <c r="J25" s="52"/>
    </row>
    <row r="26" spans="1:11" ht="15.75" customHeight="1" x14ac:dyDescent="0.3">
      <c r="A26" s="11">
        <v>3</v>
      </c>
      <c r="B26" s="11" t="s">
        <v>6</v>
      </c>
      <c r="C26" s="96">
        <f>SUM(C27:C30)</f>
        <v>819407.70000000007</v>
      </c>
      <c r="D26" s="97">
        <f>SUM(D27:D30)</f>
        <v>999230</v>
      </c>
      <c r="E26" s="97">
        <f>SUM(E27:E30)</f>
        <v>712627</v>
      </c>
      <c r="F26" s="97">
        <f>SUM(F27:F30)</f>
        <v>534748</v>
      </c>
      <c r="G26" s="97">
        <f>SUM(G27:G30)</f>
        <v>534748</v>
      </c>
      <c r="H26" s="52"/>
      <c r="I26" s="52"/>
      <c r="J26" s="52"/>
    </row>
    <row r="27" spans="1:11" ht="15.75" customHeight="1" x14ac:dyDescent="0.3">
      <c r="A27" s="42">
        <v>31</v>
      </c>
      <c r="B27" s="15" t="s">
        <v>7</v>
      </c>
      <c r="C27" s="93">
        <v>684960.04</v>
      </c>
      <c r="D27" s="94">
        <v>807700</v>
      </c>
      <c r="E27" s="94">
        <v>477829</v>
      </c>
      <c r="F27" s="94">
        <v>487039</v>
      </c>
      <c r="G27" s="94">
        <v>487039</v>
      </c>
      <c r="H27" s="52"/>
      <c r="I27" s="52"/>
      <c r="J27" s="52"/>
    </row>
    <row r="28" spans="1:11" x14ac:dyDescent="0.3">
      <c r="A28" s="44">
        <v>32</v>
      </c>
      <c r="B28" s="12" t="s">
        <v>16</v>
      </c>
      <c r="C28" s="93">
        <v>132516.67000000001</v>
      </c>
      <c r="D28" s="94">
        <v>189860</v>
      </c>
      <c r="E28" s="94">
        <v>233862</v>
      </c>
      <c r="F28" s="94">
        <v>46773</v>
      </c>
      <c r="G28" s="94">
        <v>46773</v>
      </c>
    </row>
    <row r="29" spans="1:11" x14ac:dyDescent="0.3">
      <c r="A29" s="44">
        <v>34</v>
      </c>
      <c r="B29" s="12" t="s">
        <v>65</v>
      </c>
      <c r="C29" s="93">
        <v>1930.99</v>
      </c>
      <c r="D29" s="94">
        <v>1670</v>
      </c>
      <c r="E29" s="94">
        <v>936</v>
      </c>
      <c r="F29" s="94">
        <v>936</v>
      </c>
      <c r="G29" s="94">
        <v>936</v>
      </c>
    </row>
    <row r="30" spans="1:11" x14ac:dyDescent="0.3">
      <c r="A30" s="43" t="s">
        <v>23</v>
      </c>
      <c r="B30" s="13"/>
      <c r="C30" s="93"/>
      <c r="D30" s="94"/>
      <c r="E30" s="94"/>
      <c r="F30" s="94"/>
      <c r="G30" s="94"/>
    </row>
    <row r="31" spans="1:11" ht="26.4" x14ac:dyDescent="0.3">
      <c r="A31" s="14">
        <v>4</v>
      </c>
      <c r="B31" s="23" t="s">
        <v>8</v>
      </c>
      <c r="C31" s="96">
        <f>SUM(C32:C34)</f>
        <v>48532.770000000004</v>
      </c>
      <c r="D31" s="97">
        <f>SUM(D32:D34)</f>
        <v>98892</v>
      </c>
      <c r="E31" s="97">
        <f>SUM(E32:E34)</f>
        <v>49411</v>
      </c>
      <c r="F31" s="97">
        <f>SUM(F32:F33)</f>
        <v>1000</v>
      </c>
      <c r="G31" s="97">
        <f>SUM(G32:G33)</f>
        <v>1000</v>
      </c>
      <c r="I31" s="79"/>
      <c r="J31" s="79"/>
      <c r="K31" s="79"/>
    </row>
    <row r="32" spans="1:11" ht="39.6" x14ac:dyDescent="0.3">
      <c r="A32" s="42">
        <v>41</v>
      </c>
      <c r="B32" s="24" t="s">
        <v>9</v>
      </c>
      <c r="C32" s="93">
        <v>21000</v>
      </c>
      <c r="D32" s="94">
        <v>70007</v>
      </c>
      <c r="E32" s="94">
        <v>0</v>
      </c>
      <c r="F32" s="94">
        <v>1000</v>
      </c>
      <c r="G32" s="94">
        <v>1000</v>
      </c>
    </row>
    <row r="33" spans="1:7" ht="26.4" x14ac:dyDescent="0.3">
      <c r="A33" s="42">
        <v>42</v>
      </c>
      <c r="B33" s="24" t="s">
        <v>66</v>
      </c>
      <c r="C33" s="93">
        <v>27532.77</v>
      </c>
      <c r="D33" s="94">
        <v>28885</v>
      </c>
      <c r="E33" s="94">
        <v>49411</v>
      </c>
      <c r="F33" s="94">
        <v>0</v>
      </c>
      <c r="G33" s="94">
        <v>0</v>
      </c>
    </row>
    <row r="34" spans="1:7" x14ac:dyDescent="0.3">
      <c r="A34" s="43" t="s">
        <v>23</v>
      </c>
      <c r="B34" s="13"/>
      <c r="C34" s="8"/>
      <c r="D34" s="9"/>
      <c r="E34" s="9"/>
      <c r="F34" s="9"/>
      <c r="G34" s="9"/>
    </row>
  </sheetData>
  <mergeCells count="4">
    <mergeCell ref="A5:G5"/>
    <mergeCell ref="A7:G7"/>
    <mergeCell ref="A1:G1"/>
    <mergeCell ref="A3:G3"/>
  </mergeCells>
  <pageMargins left="0.7" right="0.7" top="0.75" bottom="0.75" header="0.3" footer="0.3"/>
  <pageSetup paperSize="9" scale="84" fitToHeight="0" orientation="landscape" r:id="rId1"/>
  <headerFooter differentFirst="1">
    <oddFooter>&amp;C4</oddFooter>
    <firstFooter>&amp;C3</firstFooter>
  </headerFooter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view="pageLayout" topLeftCell="A2" zoomScaleNormal="100" workbookViewId="0">
      <selection activeCell="C29" sqref="C29"/>
    </sheetView>
  </sheetViews>
  <sheetFormatPr defaultRowHeight="14.4" x14ac:dyDescent="0.3"/>
  <cols>
    <col min="2" max="7" width="25.33203125" customWidth="1"/>
  </cols>
  <sheetData>
    <row r="1" spans="1:7" ht="15.75" customHeight="1" x14ac:dyDescent="0.3">
      <c r="B1" s="139" t="s">
        <v>49</v>
      </c>
      <c r="C1" s="139"/>
      <c r="D1" s="139"/>
      <c r="E1" s="139"/>
      <c r="F1" s="139"/>
      <c r="G1" s="139"/>
    </row>
    <row r="2" spans="1:7" ht="17.399999999999999" x14ac:dyDescent="0.3">
      <c r="B2" s="4"/>
      <c r="C2" s="4"/>
      <c r="D2" s="4"/>
      <c r="E2" s="4"/>
      <c r="F2" s="5"/>
      <c r="G2" s="5"/>
    </row>
    <row r="3" spans="1:7" ht="42" customHeight="1" x14ac:dyDescent="0.3">
      <c r="A3" s="19" t="s">
        <v>43</v>
      </c>
      <c r="B3" s="19" t="s">
        <v>25</v>
      </c>
      <c r="C3" s="18" t="s">
        <v>109</v>
      </c>
      <c r="D3" s="19" t="s">
        <v>110</v>
      </c>
      <c r="E3" s="19" t="s">
        <v>111</v>
      </c>
      <c r="F3" s="19" t="s">
        <v>112</v>
      </c>
      <c r="G3" s="19" t="s">
        <v>113</v>
      </c>
    </row>
    <row r="4" spans="1:7" s="52" customFormat="1" ht="10.199999999999999" x14ac:dyDescent="0.2">
      <c r="A4" s="54">
        <v>1</v>
      </c>
      <c r="B4" s="55">
        <v>2</v>
      </c>
      <c r="C4" s="55">
        <v>3</v>
      </c>
      <c r="D4" s="54">
        <v>4</v>
      </c>
      <c r="E4" s="54">
        <v>5</v>
      </c>
      <c r="F4" s="54">
        <v>6</v>
      </c>
      <c r="G4" s="54">
        <v>7</v>
      </c>
    </row>
    <row r="5" spans="1:7" x14ac:dyDescent="0.3">
      <c r="A5" s="31"/>
      <c r="B5" s="31" t="s">
        <v>45</v>
      </c>
      <c r="C5" s="91">
        <f>C6+C8+C11+C14</f>
        <v>986281.62</v>
      </c>
      <c r="D5" s="92">
        <f>D6+D8+D11+D14</f>
        <v>926885</v>
      </c>
      <c r="E5" s="92">
        <f>E6+E8+E11+E14</f>
        <v>574938</v>
      </c>
      <c r="F5" s="92">
        <f>F6+F8+F11+F14</f>
        <v>535748</v>
      </c>
      <c r="G5" s="92">
        <f>G6+G8+G11+G14</f>
        <v>535748</v>
      </c>
    </row>
    <row r="6" spans="1:7" x14ac:dyDescent="0.3">
      <c r="A6" s="11">
        <v>1</v>
      </c>
      <c r="B6" s="23" t="s">
        <v>50</v>
      </c>
      <c r="C6" s="98">
        <f>SUM(C7)</f>
        <v>474622.26</v>
      </c>
      <c r="D6" s="98">
        <f>SUM(D7)</f>
        <v>586015</v>
      </c>
      <c r="E6" s="98">
        <f>SUM(E7)</f>
        <v>573938</v>
      </c>
      <c r="F6" s="98">
        <f>SUM(F7)</f>
        <v>533748</v>
      </c>
      <c r="G6" s="98">
        <f>SUM(G7)</f>
        <v>533748</v>
      </c>
    </row>
    <row r="7" spans="1:7" x14ac:dyDescent="0.3">
      <c r="A7" s="50">
        <v>11</v>
      </c>
      <c r="B7" s="13" t="s">
        <v>50</v>
      </c>
      <c r="C7" s="94">
        <v>474622.26</v>
      </c>
      <c r="D7" s="94">
        <v>586015</v>
      </c>
      <c r="E7" s="94">
        <v>573938</v>
      </c>
      <c r="F7" s="94">
        <v>533748</v>
      </c>
      <c r="G7" s="94">
        <v>533748</v>
      </c>
    </row>
    <row r="8" spans="1:7" x14ac:dyDescent="0.3">
      <c r="A8" s="67">
        <v>3</v>
      </c>
      <c r="B8" s="68" t="s">
        <v>54</v>
      </c>
      <c r="C8" s="97">
        <f>SUM(C9)</f>
        <v>4141.59</v>
      </c>
      <c r="D8" s="97">
        <f>SUM(D9)</f>
        <v>2000</v>
      </c>
      <c r="E8" s="97">
        <f>SUM(E9)</f>
        <v>1000</v>
      </c>
      <c r="F8" s="97">
        <f>SUM(F9)</f>
        <v>2000</v>
      </c>
      <c r="G8" s="97">
        <f>SUM(G9)</f>
        <v>2000</v>
      </c>
    </row>
    <row r="9" spans="1:7" x14ac:dyDescent="0.3">
      <c r="A9" s="50">
        <v>31</v>
      </c>
      <c r="B9" s="13" t="s">
        <v>54</v>
      </c>
      <c r="C9" s="94">
        <v>4141.59</v>
      </c>
      <c r="D9" s="94">
        <v>2000</v>
      </c>
      <c r="E9" s="94">
        <v>1000</v>
      </c>
      <c r="F9" s="94">
        <v>2000</v>
      </c>
      <c r="G9" s="94">
        <v>2000</v>
      </c>
    </row>
    <row r="10" spans="1:7" x14ac:dyDescent="0.3">
      <c r="A10" s="12"/>
      <c r="B10" s="44" t="s">
        <v>23</v>
      </c>
      <c r="C10" s="94"/>
      <c r="D10" s="94"/>
      <c r="E10" s="94"/>
      <c r="F10" s="94"/>
      <c r="G10" s="94"/>
    </row>
    <row r="11" spans="1:7" ht="26.4" x14ac:dyDescent="0.3">
      <c r="A11" s="11">
        <v>4</v>
      </c>
      <c r="B11" s="11" t="s">
        <v>51</v>
      </c>
      <c r="C11" s="96">
        <f>SUM(C12)</f>
        <v>0</v>
      </c>
      <c r="D11" s="97">
        <f>SUM(D12)</f>
        <v>0</v>
      </c>
      <c r="E11" s="97">
        <f>SUM(E12)</f>
        <v>0</v>
      </c>
      <c r="F11" s="97">
        <f>SUM(F12)</f>
        <v>0</v>
      </c>
      <c r="G11" s="97">
        <f>SUM(G12)</f>
        <v>0</v>
      </c>
    </row>
    <row r="12" spans="1:7" ht="26.4" x14ac:dyDescent="0.3">
      <c r="A12" s="51">
        <v>43</v>
      </c>
      <c r="B12" s="16" t="s">
        <v>52</v>
      </c>
      <c r="C12" s="93">
        <v>0</v>
      </c>
      <c r="D12" s="94">
        <v>0</v>
      </c>
      <c r="E12" s="94">
        <v>0</v>
      </c>
      <c r="F12" s="94">
        <v>0</v>
      </c>
      <c r="G12" s="94">
        <v>0</v>
      </c>
    </row>
    <row r="13" spans="1:7" x14ac:dyDescent="0.3">
      <c r="A13" s="12"/>
      <c r="B13" s="44" t="s">
        <v>23</v>
      </c>
      <c r="C13" s="93"/>
      <c r="D13" s="94"/>
      <c r="E13" s="94"/>
      <c r="F13" s="94"/>
      <c r="G13" s="94"/>
    </row>
    <row r="14" spans="1:7" x14ac:dyDescent="0.3">
      <c r="A14" s="31">
        <v>5</v>
      </c>
      <c r="B14" s="31" t="s">
        <v>53</v>
      </c>
      <c r="C14" s="96">
        <f>SUM(C15:C16)</f>
        <v>507517.76999999996</v>
      </c>
      <c r="D14" s="97">
        <f>SUM(D15:D16)</f>
        <v>338870</v>
      </c>
      <c r="E14" s="97">
        <f>SUM(E15:E16)</f>
        <v>0</v>
      </c>
      <c r="F14" s="97">
        <f>SUM(F15:F16)</f>
        <v>0</v>
      </c>
      <c r="G14" s="99">
        <f>SUM(G15:G16)</f>
        <v>0</v>
      </c>
    </row>
    <row r="15" spans="1:7" x14ac:dyDescent="0.3">
      <c r="A15" s="69">
        <v>51</v>
      </c>
      <c r="B15" s="128" t="s">
        <v>106</v>
      </c>
      <c r="C15" s="93">
        <v>484388.85</v>
      </c>
      <c r="D15" s="94">
        <v>338870</v>
      </c>
      <c r="E15" s="94">
        <v>0</v>
      </c>
      <c r="F15" s="94">
        <v>0</v>
      </c>
      <c r="G15" s="95">
        <v>0</v>
      </c>
    </row>
    <row r="16" spans="1:7" x14ac:dyDescent="0.3">
      <c r="A16" s="51">
        <v>52</v>
      </c>
      <c r="B16" s="16" t="s">
        <v>68</v>
      </c>
      <c r="C16" s="93">
        <v>23128.92</v>
      </c>
      <c r="D16" s="94">
        <v>0</v>
      </c>
      <c r="E16" s="94">
        <v>0</v>
      </c>
      <c r="F16" s="94">
        <v>0</v>
      </c>
      <c r="G16" s="95">
        <v>0</v>
      </c>
    </row>
    <row r="17" spans="1:7" x14ac:dyDescent="0.3">
      <c r="A17" s="81"/>
      <c r="B17" s="44" t="s">
        <v>23</v>
      </c>
      <c r="C17" s="94"/>
      <c r="D17" s="94"/>
      <c r="E17" s="94"/>
      <c r="F17" s="94"/>
      <c r="G17" s="94"/>
    </row>
    <row r="19" spans="1:7" ht="17.399999999999999" x14ac:dyDescent="0.3">
      <c r="A19" s="4"/>
      <c r="B19" s="4"/>
      <c r="C19" s="4"/>
      <c r="D19" s="4"/>
      <c r="E19" s="4"/>
      <c r="F19" s="5"/>
      <c r="G19" s="5"/>
    </row>
    <row r="20" spans="1:7" ht="39" customHeight="1" x14ac:dyDescent="0.3">
      <c r="A20" s="19" t="s">
        <v>43</v>
      </c>
      <c r="B20" s="19" t="s">
        <v>25</v>
      </c>
      <c r="C20" s="18" t="s">
        <v>109</v>
      </c>
      <c r="D20" s="19" t="s">
        <v>110</v>
      </c>
      <c r="E20" s="19" t="s">
        <v>111</v>
      </c>
      <c r="F20" s="19" t="s">
        <v>112</v>
      </c>
      <c r="G20" s="19" t="s">
        <v>113</v>
      </c>
    </row>
    <row r="21" spans="1:7" s="52" customFormat="1" ht="10.199999999999999" x14ac:dyDescent="0.2">
      <c r="A21" s="54">
        <v>1</v>
      </c>
      <c r="B21" s="55">
        <v>2</v>
      </c>
      <c r="C21" s="55">
        <v>3</v>
      </c>
      <c r="D21" s="54">
        <v>4</v>
      </c>
      <c r="E21" s="54">
        <v>5</v>
      </c>
      <c r="F21" s="54">
        <v>6</v>
      </c>
      <c r="G21" s="54">
        <v>7</v>
      </c>
    </row>
    <row r="22" spans="1:7" x14ac:dyDescent="0.3">
      <c r="A22" s="31"/>
      <c r="B22" s="31" t="s">
        <v>44</v>
      </c>
      <c r="C22" s="91">
        <f>C23+C26+C29</f>
        <v>867940.47</v>
      </c>
      <c r="D22" s="92">
        <f>D23+D26+D29</f>
        <v>1098122</v>
      </c>
      <c r="E22" s="92">
        <f>E23+E26+E29</f>
        <v>762038</v>
      </c>
      <c r="F22" s="92">
        <f>F23+F26+F29</f>
        <v>535748</v>
      </c>
      <c r="G22" s="92">
        <f>G23+G26+G29</f>
        <v>535748</v>
      </c>
    </row>
    <row r="23" spans="1:7" ht="15.75" customHeight="1" x14ac:dyDescent="0.3">
      <c r="A23" s="11">
        <v>1</v>
      </c>
      <c r="B23" s="23" t="s">
        <v>50</v>
      </c>
      <c r="C23" s="96">
        <f>SUM(C24)</f>
        <v>471923.05</v>
      </c>
      <c r="D23" s="97">
        <f>SUM(D24)</f>
        <v>586015</v>
      </c>
      <c r="E23" s="97">
        <f>SUM(E24)</f>
        <v>573938</v>
      </c>
      <c r="F23" s="97">
        <f>SUM(F24)</f>
        <v>533748</v>
      </c>
      <c r="G23" s="97">
        <f>SUM(G24)</f>
        <v>533748</v>
      </c>
    </row>
    <row r="24" spans="1:7" x14ac:dyDescent="0.3">
      <c r="A24" s="50">
        <v>11</v>
      </c>
      <c r="B24" s="13" t="s">
        <v>50</v>
      </c>
      <c r="C24" s="93">
        <v>471923.05</v>
      </c>
      <c r="D24" s="94">
        <v>586015</v>
      </c>
      <c r="E24" s="94">
        <v>573938</v>
      </c>
      <c r="F24" s="94">
        <v>533748</v>
      </c>
      <c r="G24" s="94">
        <v>533748</v>
      </c>
    </row>
    <row r="25" spans="1:7" x14ac:dyDescent="0.3">
      <c r="A25" s="44"/>
      <c r="B25" s="44" t="s">
        <v>23</v>
      </c>
      <c r="C25" s="93"/>
      <c r="D25" s="94"/>
      <c r="E25" s="94"/>
      <c r="F25" s="94"/>
      <c r="G25" s="94"/>
    </row>
    <row r="26" spans="1:7" x14ac:dyDescent="0.3">
      <c r="A26" s="11">
        <v>3</v>
      </c>
      <c r="B26" s="23" t="s">
        <v>54</v>
      </c>
      <c r="C26" s="96">
        <f>SUM(C27)</f>
        <v>39625</v>
      </c>
      <c r="D26" s="97">
        <f>SUM(D27)</f>
        <v>22007</v>
      </c>
      <c r="E26" s="97">
        <f>SUM(E27)</f>
        <v>1000</v>
      </c>
      <c r="F26" s="97">
        <f>SUM(F27)</f>
        <v>2000</v>
      </c>
      <c r="G26" s="97">
        <f>SUM(G27)</f>
        <v>2000</v>
      </c>
    </row>
    <row r="27" spans="1:7" x14ac:dyDescent="0.3">
      <c r="A27" s="50">
        <v>31</v>
      </c>
      <c r="B27" s="13" t="s">
        <v>54</v>
      </c>
      <c r="C27" s="93">
        <v>39625</v>
      </c>
      <c r="D27" s="94">
        <v>22007</v>
      </c>
      <c r="E27" s="94">
        <v>1000</v>
      </c>
      <c r="F27" s="94">
        <v>2000</v>
      </c>
      <c r="G27" s="95">
        <v>2000</v>
      </c>
    </row>
    <row r="28" spans="1:7" x14ac:dyDescent="0.3">
      <c r="A28" s="50"/>
      <c r="B28" s="13"/>
      <c r="C28" s="93"/>
      <c r="D28" s="94"/>
      <c r="E28" s="94"/>
      <c r="F28" s="94"/>
      <c r="G28" s="95"/>
    </row>
    <row r="29" spans="1:7" x14ac:dyDescent="0.3">
      <c r="A29" s="31">
        <v>5</v>
      </c>
      <c r="B29" s="31" t="s">
        <v>53</v>
      </c>
      <c r="C29" s="96">
        <f>SUM(C30:C31)</f>
        <v>356392.42</v>
      </c>
      <c r="D29" s="97">
        <f>SUM(D30:D31)</f>
        <v>490100</v>
      </c>
      <c r="E29" s="97">
        <f>SUM(E30:E32)</f>
        <v>187100</v>
      </c>
      <c r="F29" s="97">
        <f>SUM(F30:F31)</f>
        <v>0</v>
      </c>
      <c r="G29" s="99">
        <f>SUM(G30:G31)</f>
        <v>0</v>
      </c>
    </row>
    <row r="30" spans="1:7" x14ac:dyDescent="0.3">
      <c r="A30" s="69">
        <v>51</v>
      </c>
      <c r="B30" s="128" t="s">
        <v>106</v>
      </c>
      <c r="C30" s="93">
        <v>345155.47</v>
      </c>
      <c r="D30" s="94">
        <v>480200</v>
      </c>
      <c r="E30" s="94">
        <v>0</v>
      </c>
      <c r="F30" s="94">
        <v>0</v>
      </c>
      <c r="G30" s="95">
        <v>0</v>
      </c>
    </row>
    <row r="31" spans="1:7" x14ac:dyDescent="0.3">
      <c r="A31" s="51">
        <v>52</v>
      </c>
      <c r="B31" s="16" t="s">
        <v>68</v>
      </c>
      <c r="C31" s="93">
        <v>11236.95</v>
      </c>
      <c r="D31" s="94">
        <v>9900</v>
      </c>
      <c r="E31" s="94">
        <v>17100</v>
      </c>
      <c r="F31" s="94">
        <v>0</v>
      </c>
      <c r="G31" s="95">
        <v>0</v>
      </c>
    </row>
    <row r="32" spans="1:7" x14ac:dyDescent="0.3">
      <c r="A32" s="50">
        <v>56</v>
      </c>
      <c r="B32" s="13" t="s">
        <v>105</v>
      </c>
      <c r="C32" s="93">
        <v>0</v>
      </c>
      <c r="D32" s="94">
        <v>0</v>
      </c>
      <c r="E32" s="94">
        <v>170000</v>
      </c>
      <c r="F32" s="94">
        <v>0</v>
      </c>
      <c r="G32" s="95">
        <v>0</v>
      </c>
    </row>
    <row r="33" spans="1:7" x14ac:dyDescent="0.3">
      <c r="A33" s="44"/>
      <c r="B33" s="44" t="s">
        <v>23</v>
      </c>
      <c r="C33" s="93"/>
      <c r="D33" s="94"/>
      <c r="E33" s="94"/>
      <c r="F33" s="94"/>
      <c r="G33" s="94"/>
    </row>
  </sheetData>
  <mergeCells count="1">
    <mergeCell ref="B1:G1"/>
  </mergeCells>
  <pageMargins left="0.7" right="0.7" top="1.0164583333333332" bottom="0.75" header="0.3" footer="0.3"/>
  <pageSetup paperSize="9" scale="82" orientation="landscape" r:id="rId1"/>
  <headerFooter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view="pageLayout" zoomScaleNormal="100" workbookViewId="0">
      <selection activeCell="D25" sqref="D25"/>
    </sheetView>
  </sheetViews>
  <sheetFormatPr defaultRowHeight="14.4" x14ac:dyDescent="0.3"/>
  <cols>
    <col min="2" max="2" width="37.6640625" customWidth="1"/>
    <col min="3" max="7" width="25.33203125" customWidth="1"/>
  </cols>
  <sheetData>
    <row r="1" spans="1:7" ht="15.6" x14ac:dyDescent="0.3">
      <c r="B1" s="139" t="s">
        <v>56</v>
      </c>
      <c r="C1" s="161"/>
      <c r="D1" s="161"/>
      <c r="E1" s="161"/>
      <c r="F1" s="161"/>
      <c r="G1" s="161"/>
    </row>
    <row r="2" spans="1:7" ht="17.399999999999999" x14ac:dyDescent="0.3">
      <c r="B2" s="4"/>
      <c r="C2" s="4"/>
      <c r="D2" s="4"/>
      <c r="E2" s="4"/>
      <c r="F2" s="5"/>
      <c r="G2" s="5"/>
    </row>
    <row r="3" spans="1:7" ht="39" customHeight="1" x14ac:dyDescent="0.3">
      <c r="A3" s="19" t="s">
        <v>43</v>
      </c>
      <c r="B3" s="19" t="s">
        <v>25</v>
      </c>
      <c r="C3" s="18" t="s">
        <v>109</v>
      </c>
      <c r="D3" s="19" t="s">
        <v>110</v>
      </c>
      <c r="E3" s="19" t="s">
        <v>111</v>
      </c>
      <c r="F3" s="19" t="s">
        <v>112</v>
      </c>
      <c r="G3" s="19" t="s">
        <v>113</v>
      </c>
    </row>
    <row r="4" spans="1:7" s="52" customFormat="1" ht="10.199999999999999" x14ac:dyDescent="0.2">
      <c r="A4" s="54">
        <v>1</v>
      </c>
      <c r="B4" s="55">
        <v>2</v>
      </c>
      <c r="C4" s="55">
        <v>3</v>
      </c>
      <c r="D4" s="54">
        <v>4</v>
      </c>
      <c r="E4" s="54">
        <v>5</v>
      </c>
      <c r="F4" s="54">
        <v>6</v>
      </c>
      <c r="G4" s="54">
        <v>7</v>
      </c>
    </row>
    <row r="5" spans="1:7" ht="15.75" customHeight="1" x14ac:dyDescent="0.3">
      <c r="A5" s="11"/>
      <c r="B5" s="11" t="s">
        <v>44</v>
      </c>
      <c r="C5" s="96">
        <f>C6+C10</f>
        <v>867940.47</v>
      </c>
      <c r="D5" s="97">
        <f>D6+D10</f>
        <v>1098122</v>
      </c>
      <c r="E5" s="97">
        <f>E6+E10</f>
        <v>762038</v>
      </c>
      <c r="F5" s="97">
        <f>F6+F10</f>
        <v>535748</v>
      </c>
      <c r="G5" s="97">
        <f>G6+G10</f>
        <v>535748</v>
      </c>
    </row>
    <row r="6" spans="1:7" ht="15.75" hidden="1" customHeight="1" x14ac:dyDescent="0.3">
      <c r="A6" s="56">
        <v>1</v>
      </c>
      <c r="B6" s="11" t="s">
        <v>57</v>
      </c>
      <c r="C6" s="93"/>
      <c r="D6" s="94"/>
      <c r="E6" s="94"/>
      <c r="F6" s="94"/>
      <c r="G6" s="94"/>
    </row>
    <row r="7" spans="1:7" ht="26.4" hidden="1" x14ac:dyDescent="0.3">
      <c r="A7" s="57">
        <v>11</v>
      </c>
      <c r="B7" s="16" t="s">
        <v>58</v>
      </c>
      <c r="C7" s="93"/>
      <c r="D7" s="94"/>
      <c r="E7" s="94"/>
      <c r="F7" s="94"/>
      <c r="G7" s="94"/>
    </row>
    <row r="8" spans="1:7" s="46" customFormat="1" hidden="1" x14ac:dyDescent="0.3">
      <c r="A8" s="57">
        <v>13</v>
      </c>
      <c r="B8" s="45" t="s">
        <v>59</v>
      </c>
      <c r="C8" s="100"/>
      <c r="D8" s="101"/>
      <c r="E8" s="101"/>
      <c r="F8" s="101"/>
      <c r="G8" s="101"/>
    </row>
    <row r="9" spans="1:7" hidden="1" x14ac:dyDescent="0.3">
      <c r="A9" s="47"/>
      <c r="B9" s="47" t="s">
        <v>23</v>
      </c>
      <c r="C9" s="93"/>
      <c r="D9" s="94"/>
      <c r="E9" s="94"/>
      <c r="F9" s="94"/>
      <c r="G9" s="94"/>
    </row>
    <row r="10" spans="1:7" x14ac:dyDescent="0.3">
      <c r="A10" s="56">
        <v>4</v>
      </c>
      <c r="B10" s="11" t="s">
        <v>60</v>
      </c>
      <c r="C10" s="96">
        <f>SUM(C11:C12)</f>
        <v>867940.47</v>
      </c>
      <c r="D10" s="97">
        <f>SUM(D11:D12)</f>
        <v>1098122</v>
      </c>
      <c r="E10" s="97">
        <f>SUM(E11:E12)</f>
        <v>762038</v>
      </c>
      <c r="F10" s="97">
        <f>SUM(F11:F12)</f>
        <v>535748</v>
      </c>
      <c r="G10" s="99">
        <f>SUM(G11:G12)</f>
        <v>535748</v>
      </c>
    </row>
    <row r="11" spans="1:7" x14ac:dyDescent="0.3">
      <c r="A11" s="57">
        <v>43</v>
      </c>
      <c r="B11" s="17" t="s">
        <v>69</v>
      </c>
      <c r="C11" s="93">
        <v>6707.5</v>
      </c>
      <c r="D11" s="94">
        <v>0</v>
      </c>
      <c r="E11" s="94">
        <v>0</v>
      </c>
      <c r="F11" s="94">
        <v>0</v>
      </c>
      <c r="G11" s="94">
        <v>0</v>
      </c>
    </row>
    <row r="12" spans="1:7" x14ac:dyDescent="0.3">
      <c r="A12" s="57">
        <v>47</v>
      </c>
      <c r="B12" s="17" t="s">
        <v>70</v>
      </c>
      <c r="C12" s="93">
        <v>861232.97</v>
      </c>
      <c r="D12" s="94">
        <v>1098122</v>
      </c>
      <c r="E12" s="94">
        <v>762038</v>
      </c>
      <c r="F12" s="94">
        <v>535748</v>
      </c>
      <c r="G12" s="95">
        <v>535748</v>
      </c>
    </row>
    <row r="13" spans="1:7" x14ac:dyDescent="0.3">
      <c r="A13" s="47"/>
      <c r="B13" s="47" t="s">
        <v>23</v>
      </c>
      <c r="C13" s="8"/>
      <c r="D13" s="9"/>
      <c r="E13" s="9"/>
      <c r="F13" s="9"/>
      <c r="G13" s="9"/>
    </row>
  </sheetData>
  <mergeCells count="1">
    <mergeCell ref="B1:G1"/>
  </mergeCells>
  <pageMargins left="0.7" right="0.7" top="0.75" bottom="0.75" header="0.3" footer="0.3"/>
  <pageSetup paperSize="9" scale="76" orientation="landscape" r:id="rId1"/>
  <headerFooter>
    <oddFooter>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view="pageLayout" zoomScaleNormal="100" workbookViewId="0">
      <selection activeCell="E16" sqref="E16"/>
    </sheetView>
  </sheetViews>
  <sheetFormatPr defaultRowHeight="14.4" x14ac:dyDescent="0.3"/>
  <cols>
    <col min="1" max="1" width="10.33203125" customWidth="1"/>
    <col min="2" max="7" width="25.33203125" customWidth="1"/>
  </cols>
  <sheetData>
    <row r="1" spans="1:7" ht="18" customHeight="1" x14ac:dyDescent="0.3">
      <c r="A1" s="139" t="s">
        <v>42</v>
      </c>
      <c r="B1" s="139"/>
      <c r="C1" s="139"/>
      <c r="D1" s="139"/>
      <c r="E1" s="139"/>
      <c r="F1" s="139"/>
      <c r="G1" s="139"/>
    </row>
    <row r="2" spans="1:7" ht="18" customHeight="1" x14ac:dyDescent="0.3">
      <c r="A2" s="33"/>
      <c r="B2" s="33"/>
      <c r="C2" s="33"/>
      <c r="D2" s="33"/>
      <c r="E2" s="33"/>
      <c r="F2" s="33"/>
      <c r="G2" s="33"/>
    </row>
    <row r="3" spans="1:7" ht="18" customHeight="1" x14ac:dyDescent="0.3">
      <c r="A3" s="139" t="s">
        <v>61</v>
      </c>
      <c r="B3" s="139"/>
      <c r="C3" s="139"/>
      <c r="D3" s="139"/>
      <c r="E3" s="139"/>
      <c r="F3" s="139"/>
      <c r="G3" s="139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35.4" customHeight="1" x14ac:dyDescent="0.3">
      <c r="A5" s="19" t="s">
        <v>43</v>
      </c>
      <c r="B5" s="18" t="s">
        <v>25</v>
      </c>
      <c r="C5" s="18" t="s">
        <v>109</v>
      </c>
      <c r="D5" s="19" t="s">
        <v>110</v>
      </c>
      <c r="E5" s="19" t="s">
        <v>111</v>
      </c>
      <c r="F5" s="19" t="s">
        <v>112</v>
      </c>
      <c r="G5" s="19" t="s">
        <v>113</v>
      </c>
    </row>
    <row r="6" spans="1:7" s="52" customFormat="1" ht="10.199999999999999" x14ac:dyDescent="0.2">
      <c r="A6" s="54">
        <v>1</v>
      </c>
      <c r="B6" s="55">
        <v>2</v>
      </c>
      <c r="C6" s="55">
        <v>3</v>
      </c>
      <c r="D6" s="54">
        <v>4</v>
      </c>
      <c r="E6" s="54">
        <v>5</v>
      </c>
      <c r="F6" s="54">
        <v>6</v>
      </c>
      <c r="G6" s="54">
        <v>7</v>
      </c>
    </row>
    <row r="7" spans="1:7" ht="26.4" x14ac:dyDescent="0.3">
      <c r="A7" s="11">
        <v>8</v>
      </c>
      <c r="B7" s="11" t="s">
        <v>10</v>
      </c>
      <c r="C7" s="96">
        <v>0</v>
      </c>
      <c r="D7" s="97">
        <v>0</v>
      </c>
      <c r="E7" s="97">
        <v>0</v>
      </c>
      <c r="F7" s="97">
        <v>0</v>
      </c>
      <c r="G7" s="97">
        <v>0</v>
      </c>
    </row>
    <row r="8" spans="1:7" x14ac:dyDescent="0.3">
      <c r="A8" s="42">
        <v>84</v>
      </c>
      <c r="B8" s="15" t="s">
        <v>17</v>
      </c>
      <c r="C8" s="93">
        <v>0</v>
      </c>
      <c r="D8" s="94">
        <v>0</v>
      </c>
      <c r="E8" s="94">
        <v>0</v>
      </c>
      <c r="F8" s="94">
        <v>0</v>
      </c>
      <c r="G8" s="94">
        <v>0</v>
      </c>
    </row>
    <row r="9" spans="1:7" x14ac:dyDescent="0.3">
      <c r="A9" s="41" t="s">
        <v>23</v>
      </c>
      <c r="B9" s="32"/>
      <c r="C9" s="93"/>
      <c r="D9" s="94"/>
      <c r="E9" s="94"/>
      <c r="F9" s="94"/>
      <c r="G9" s="94"/>
    </row>
    <row r="10" spans="1:7" ht="26.4" x14ac:dyDescent="0.3">
      <c r="A10" s="14">
        <v>5</v>
      </c>
      <c r="B10" s="23" t="s">
        <v>11</v>
      </c>
      <c r="C10" s="96">
        <v>0</v>
      </c>
      <c r="D10" s="97">
        <v>0</v>
      </c>
      <c r="E10" s="97">
        <v>0</v>
      </c>
      <c r="F10" s="97">
        <v>0</v>
      </c>
      <c r="G10" s="97">
        <v>0</v>
      </c>
    </row>
    <row r="11" spans="1:7" ht="26.4" x14ac:dyDescent="0.3">
      <c r="A11" s="42">
        <v>54</v>
      </c>
      <c r="B11" s="24" t="s">
        <v>18</v>
      </c>
      <c r="C11" s="93">
        <v>0</v>
      </c>
      <c r="D11" s="94">
        <v>0</v>
      </c>
      <c r="E11" s="94">
        <v>0</v>
      </c>
      <c r="F11" s="94">
        <v>0</v>
      </c>
      <c r="G11" s="95">
        <v>0</v>
      </c>
    </row>
    <row r="12" spans="1:7" x14ac:dyDescent="0.3">
      <c r="A12" s="41" t="s">
        <v>23</v>
      </c>
      <c r="B12" s="32"/>
      <c r="C12" s="8"/>
      <c r="D12" s="9"/>
      <c r="E12" s="9"/>
      <c r="F12" s="9"/>
      <c r="G12" s="9"/>
    </row>
  </sheetData>
  <mergeCells count="2">
    <mergeCell ref="A1:G1"/>
    <mergeCell ref="A3:G3"/>
  </mergeCells>
  <pageMargins left="0.7" right="0.7" top="0.75" bottom="0.75" header="0.3" footer="0.3"/>
  <pageSetup paperSize="9" scale="80" orientation="landscape" r:id="rId1"/>
  <headerFooter>
    <oddFooter>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"/>
  <sheetViews>
    <sheetView view="pageLayout" zoomScaleNormal="100" workbookViewId="0">
      <selection activeCell="D22" sqref="D22"/>
    </sheetView>
  </sheetViews>
  <sheetFormatPr defaultRowHeight="14.4" x14ac:dyDescent="0.3"/>
  <cols>
    <col min="2" max="2" width="27.44140625" customWidth="1"/>
    <col min="3" max="3" width="23.109375" customWidth="1"/>
    <col min="4" max="7" width="25.33203125" customWidth="1"/>
  </cols>
  <sheetData>
    <row r="1" spans="1:7" ht="18" customHeight="1" x14ac:dyDescent="0.3">
      <c r="B1" s="139" t="s">
        <v>62</v>
      </c>
      <c r="C1" s="139"/>
      <c r="D1" s="139"/>
      <c r="E1" s="139"/>
      <c r="F1" s="139"/>
      <c r="G1" s="139"/>
    </row>
    <row r="2" spans="1:7" ht="17.399999999999999" x14ac:dyDescent="0.3">
      <c r="B2" s="4"/>
      <c r="C2" s="4"/>
      <c r="D2" s="4"/>
      <c r="E2" s="4"/>
      <c r="F2" s="5"/>
      <c r="G2" s="5"/>
    </row>
    <row r="3" spans="1:7" ht="34.799999999999997" customHeight="1" x14ac:dyDescent="0.3">
      <c r="A3" s="19" t="s">
        <v>43</v>
      </c>
      <c r="B3" s="18" t="s">
        <v>25</v>
      </c>
      <c r="C3" s="18" t="s">
        <v>109</v>
      </c>
      <c r="D3" s="19" t="s">
        <v>110</v>
      </c>
      <c r="E3" s="19" t="s">
        <v>111</v>
      </c>
      <c r="F3" s="19" t="s">
        <v>112</v>
      </c>
      <c r="G3" s="19" t="s">
        <v>113</v>
      </c>
    </row>
    <row r="4" spans="1:7" s="52" customFormat="1" ht="10.199999999999999" x14ac:dyDescent="0.2">
      <c r="A4" s="54">
        <v>1</v>
      </c>
      <c r="B4" s="55">
        <v>2</v>
      </c>
      <c r="C4" s="55">
        <v>3</v>
      </c>
      <c r="D4" s="54">
        <v>4</v>
      </c>
      <c r="E4" s="54">
        <v>5</v>
      </c>
      <c r="F4" s="54">
        <v>6</v>
      </c>
      <c r="G4" s="54">
        <v>7</v>
      </c>
    </row>
    <row r="5" spans="1:7" x14ac:dyDescent="0.3">
      <c r="A5" s="11"/>
      <c r="B5" s="11" t="s">
        <v>46</v>
      </c>
      <c r="C5" s="96">
        <v>0</v>
      </c>
      <c r="D5" s="97">
        <v>0</v>
      </c>
      <c r="E5" s="97">
        <v>0</v>
      </c>
      <c r="F5" s="97">
        <v>0</v>
      </c>
      <c r="G5" s="97">
        <v>0</v>
      </c>
    </row>
    <row r="6" spans="1:7" x14ac:dyDescent="0.3">
      <c r="A6" s="11">
        <v>1</v>
      </c>
      <c r="B6" s="11" t="s">
        <v>50</v>
      </c>
      <c r="C6" s="96">
        <v>0</v>
      </c>
      <c r="D6" s="97">
        <v>0</v>
      </c>
      <c r="E6" s="97">
        <v>0</v>
      </c>
      <c r="F6" s="97">
        <v>0</v>
      </c>
      <c r="G6" s="97">
        <v>0</v>
      </c>
    </row>
    <row r="7" spans="1:7" x14ac:dyDescent="0.3">
      <c r="A7" s="50">
        <v>11</v>
      </c>
      <c r="B7" s="13" t="s">
        <v>50</v>
      </c>
      <c r="C7" s="93">
        <v>0</v>
      </c>
      <c r="D7" s="94">
        <v>0</v>
      </c>
      <c r="E7" s="94">
        <v>0</v>
      </c>
      <c r="F7" s="94">
        <v>0</v>
      </c>
      <c r="G7" s="94">
        <v>0</v>
      </c>
    </row>
    <row r="8" spans="1:7" ht="39.6" x14ac:dyDescent="0.3">
      <c r="A8" s="11">
        <v>8</v>
      </c>
      <c r="B8" s="11" t="s">
        <v>63</v>
      </c>
      <c r="C8" s="96">
        <v>0</v>
      </c>
      <c r="D8" s="97">
        <v>0</v>
      </c>
      <c r="E8" s="97">
        <v>0</v>
      </c>
      <c r="F8" s="97">
        <v>0</v>
      </c>
      <c r="G8" s="97">
        <v>0</v>
      </c>
    </row>
    <row r="9" spans="1:7" ht="39.6" x14ac:dyDescent="0.3">
      <c r="A9" s="51">
        <v>81</v>
      </c>
      <c r="B9" s="16" t="s">
        <v>63</v>
      </c>
      <c r="C9" s="93">
        <v>0</v>
      </c>
      <c r="D9" s="94">
        <v>0</v>
      </c>
      <c r="E9" s="94">
        <v>0</v>
      </c>
      <c r="F9" s="94">
        <v>0</v>
      </c>
      <c r="G9" s="94">
        <v>0</v>
      </c>
    </row>
    <row r="10" spans="1:7" x14ac:dyDescent="0.3">
      <c r="A10" s="48"/>
      <c r="B10" s="48" t="s">
        <v>23</v>
      </c>
      <c r="C10" s="93"/>
      <c r="D10" s="94"/>
      <c r="E10" s="94"/>
      <c r="F10" s="94"/>
      <c r="G10" s="94"/>
    </row>
    <row r="11" spans="1:7" x14ac:dyDescent="0.3">
      <c r="A11" s="16"/>
      <c r="B11" s="16"/>
      <c r="C11" s="93"/>
      <c r="D11" s="94"/>
      <c r="E11" s="94"/>
      <c r="F11" s="94"/>
      <c r="G11" s="94"/>
    </row>
    <row r="12" spans="1:7" x14ac:dyDescent="0.3">
      <c r="A12" s="11"/>
      <c r="B12" s="11" t="s">
        <v>47</v>
      </c>
      <c r="C12" s="96">
        <v>0</v>
      </c>
      <c r="D12" s="97">
        <v>0</v>
      </c>
      <c r="E12" s="97">
        <v>0</v>
      </c>
      <c r="F12" s="97">
        <v>0</v>
      </c>
      <c r="G12" s="97">
        <v>0</v>
      </c>
    </row>
    <row r="13" spans="1:7" x14ac:dyDescent="0.3">
      <c r="A13" s="11">
        <v>1</v>
      </c>
      <c r="B13" s="23" t="s">
        <v>50</v>
      </c>
      <c r="C13" s="96">
        <v>0</v>
      </c>
      <c r="D13" s="97">
        <v>0</v>
      </c>
      <c r="E13" s="97">
        <v>0</v>
      </c>
      <c r="F13" s="97">
        <v>0</v>
      </c>
      <c r="G13" s="97">
        <v>0</v>
      </c>
    </row>
    <row r="14" spans="1:7" x14ac:dyDescent="0.3">
      <c r="A14" s="50">
        <v>11</v>
      </c>
      <c r="B14" s="13" t="s">
        <v>50</v>
      </c>
      <c r="C14" s="93">
        <v>0</v>
      </c>
      <c r="D14" s="94">
        <v>0</v>
      </c>
      <c r="E14" s="94">
        <v>0</v>
      </c>
      <c r="F14" s="94">
        <v>0</v>
      </c>
      <c r="G14" s="94">
        <v>0</v>
      </c>
    </row>
    <row r="15" spans="1:7" x14ac:dyDescent="0.3">
      <c r="A15" s="11">
        <v>3</v>
      </c>
      <c r="B15" s="23" t="s">
        <v>54</v>
      </c>
      <c r="C15" s="96">
        <v>0</v>
      </c>
      <c r="D15" s="97">
        <v>0</v>
      </c>
      <c r="E15" s="97">
        <v>0</v>
      </c>
      <c r="F15" s="97">
        <v>0</v>
      </c>
      <c r="G15" s="97">
        <v>0</v>
      </c>
    </row>
    <row r="16" spans="1:7" x14ac:dyDescent="0.3">
      <c r="A16" s="50">
        <v>31</v>
      </c>
      <c r="B16" s="13" t="s">
        <v>54</v>
      </c>
      <c r="C16" s="93">
        <v>0</v>
      </c>
      <c r="D16" s="94">
        <v>0</v>
      </c>
      <c r="E16" s="94">
        <v>0</v>
      </c>
      <c r="F16" s="94">
        <v>0</v>
      </c>
      <c r="G16" s="94">
        <v>0</v>
      </c>
    </row>
    <row r="17" spans="1:7" x14ac:dyDescent="0.3">
      <c r="A17" s="49"/>
      <c r="B17" s="49" t="s">
        <v>23</v>
      </c>
      <c r="C17" s="8"/>
      <c r="D17" s="9"/>
      <c r="E17" s="9"/>
      <c r="F17" s="9"/>
      <c r="G17" s="10"/>
    </row>
  </sheetData>
  <mergeCells count="1">
    <mergeCell ref="B1:G1"/>
  </mergeCells>
  <pageMargins left="0.7" right="0.7" top="0.75" bottom="0.75" header="0.3" footer="0.3"/>
  <pageSetup paperSize="9" scale="82" orientation="landscape" r:id="rId1"/>
  <headerFooter>
    <oddFooter>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93"/>
  <sheetViews>
    <sheetView view="pageLayout" zoomScaleNormal="100" workbookViewId="0">
      <selection activeCell="A87" sqref="A87:I8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6.109375" customWidth="1"/>
    <col min="4" max="4" width="30" customWidth="1"/>
    <col min="5" max="5" width="23" customWidth="1"/>
    <col min="6" max="6" width="21.5546875" customWidth="1"/>
    <col min="7" max="7" width="20.33203125" customWidth="1"/>
    <col min="8" max="8" width="21.44140625" customWidth="1"/>
    <col min="9" max="9" width="21.33203125" customWidth="1"/>
    <col min="10" max="10" width="9.88671875" customWidth="1"/>
  </cols>
  <sheetData>
    <row r="2" spans="1:9" x14ac:dyDescent="0.3">
      <c r="A2" s="178" t="s">
        <v>96</v>
      </c>
      <c r="B2" s="178"/>
      <c r="C2" s="178"/>
      <c r="D2" s="178"/>
      <c r="E2" s="178"/>
      <c r="F2" s="178"/>
      <c r="G2" s="178"/>
      <c r="H2" s="178"/>
      <c r="I2" s="178"/>
    </row>
    <row r="4" spans="1:9" ht="35.4" customHeight="1" x14ac:dyDescent="0.3">
      <c r="A4" s="179" t="s">
        <v>104</v>
      </c>
      <c r="B4" s="179"/>
      <c r="C4" s="179"/>
      <c r="D4" s="179"/>
      <c r="E4" s="179"/>
      <c r="F4" s="179"/>
      <c r="G4" s="179"/>
      <c r="H4" s="179"/>
      <c r="I4" s="179"/>
    </row>
    <row r="6" spans="1:9" ht="18" customHeight="1" x14ac:dyDescent="0.3">
      <c r="A6" s="139" t="s">
        <v>12</v>
      </c>
      <c r="B6" s="140"/>
      <c r="C6" s="140"/>
      <c r="D6" s="140"/>
      <c r="E6" s="140"/>
      <c r="F6" s="140"/>
      <c r="G6" s="140"/>
      <c r="H6" s="140"/>
      <c r="I6" s="140"/>
    </row>
    <row r="7" spans="1:9" ht="17.399999999999999" x14ac:dyDescent="0.3">
      <c r="A7" s="4"/>
      <c r="B7" s="4"/>
      <c r="C7" s="4"/>
      <c r="D7" s="4"/>
      <c r="E7" s="4"/>
      <c r="F7" s="4"/>
      <c r="G7" s="4"/>
      <c r="H7" s="5"/>
      <c r="I7" s="5"/>
    </row>
    <row r="8" spans="1:9" ht="26.4" x14ac:dyDescent="0.3">
      <c r="A8" s="183" t="s">
        <v>14</v>
      </c>
      <c r="B8" s="184"/>
      <c r="C8" s="185"/>
      <c r="D8" s="18" t="s">
        <v>15</v>
      </c>
      <c r="E8" s="18" t="s">
        <v>109</v>
      </c>
      <c r="F8" s="19" t="s">
        <v>110</v>
      </c>
      <c r="G8" s="19" t="s">
        <v>111</v>
      </c>
      <c r="H8" s="19" t="s">
        <v>112</v>
      </c>
      <c r="I8" s="19" t="s">
        <v>113</v>
      </c>
    </row>
    <row r="9" spans="1:9" s="52" customFormat="1" ht="10.199999999999999" x14ac:dyDescent="0.2">
      <c r="A9" s="195">
        <v>1</v>
      </c>
      <c r="B9" s="196"/>
      <c r="C9" s="197"/>
      <c r="D9" s="58">
        <v>2</v>
      </c>
      <c r="E9" s="58">
        <v>3</v>
      </c>
      <c r="F9" s="59">
        <v>4</v>
      </c>
      <c r="G9" s="59">
        <v>5</v>
      </c>
      <c r="H9" s="59">
        <v>6</v>
      </c>
      <c r="I9" s="59">
        <v>7</v>
      </c>
    </row>
    <row r="10" spans="1:9" ht="39.6" x14ac:dyDescent="0.3">
      <c r="A10" s="186" t="s">
        <v>73</v>
      </c>
      <c r="B10" s="187"/>
      <c r="C10" s="188"/>
      <c r="D10" s="113" t="s">
        <v>74</v>
      </c>
      <c r="E10" s="120">
        <f>SUM(E11)</f>
        <v>867940.47</v>
      </c>
      <c r="F10" s="121">
        <f>SUM(F11)</f>
        <v>1098122</v>
      </c>
      <c r="G10" s="121">
        <f>SUM(G11)</f>
        <v>762038</v>
      </c>
      <c r="H10" s="121">
        <f>SUM(H11)</f>
        <v>535748</v>
      </c>
      <c r="I10" s="121">
        <f>SUM(I11)</f>
        <v>535748</v>
      </c>
    </row>
    <row r="11" spans="1:9" ht="39.6" x14ac:dyDescent="0.3">
      <c r="A11" s="189" t="s">
        <v>75</v>
      </c>
      <c r="B11" s="190"/>
      <c r="C11" s="191"/>
      <c r="D11" s="113" t="s">
        <v>71</v>
      </c>
      <c r="E11" s="120">
        <f>E17+E39</f>
        <v>867940.47</v>
      </c>
      <c r="F11" s="121">
        <f>F17+F39</f>
        <v>1098122</v>
      </c>
      <c r="G11" s="121">
        <f>SUM(G17+G39)</f>
        <v>762038</v>
      </c>
      <c r="H11" s="121">
        <f>H17+H39</f>
        <v>535748</v>
      </c>
      <c r="I11" s="121">
        <f>I17+I39</f>
        <v>535748</v>
      </c>
    </row>
    <row r="12" spans="1:9" s="46" customFormat="1" ht="15.75" customHeight="1" x14ac:dyDescent="0.3">
      <c r="A12" s="192" t="s">
        <v>114</v>
      </c>
      <c r="B12" s="193"/>
      <c r="C12" s="194"/>
      <c r="D12" s="77" t="s">
        <v>50</v>
      </c>
      <c r="E12" s="100">
        <v>471923.05</v>
      </c>
      <c r="F12" s="101">
        <v>586015</v>
      </c>
      <c r="G12" s="101">
        <v>573938</v>
      </c>
      <c r="H12" s="101">
        <v>533748</v>
      </c>
      <c r="I12" s="101">
        <v>533748</v>
      </c>
    </row>
    <row r="13" spans="1:9" s="46" customFormat="1" ht="15" customHeight="1" x14ac:dyDescent="0.3">
      <c r="A13" s="192" t="s">
        <v>115</v>
      </c>
      <c r="B13" s="193"/>
      <c r="C13" s="194"/>
      <c r="D13" s="28" t="s">
        <v>54</v>
      </c>
      <c r="E13" s="100">
        <v>39625</v>
      </c>
      <c r="F13" s="101">
        <v>22007</v>
      </c>
      <c r="G13" s="101">
        <v>1000</v>
      </c>
      <c r="H13" s="101">
        <v>2000</v>
      </c>
      <c r="I13" s="101">
        <v>2000</v>
      </c>
    </row>
    <row r="14" spans="1:9" s="46" customFormat="1" ht="15" customHeight="1" x14ac:dyDescent="0.3">
      <c r="A14" s="192" t="s">
        <v>116</v>
      </c>
      <c r="B14" s="193"/>
      <c r="C14" s="194"/>
      <c r="D14" s="125" t="s">
        <v>106</v>
      </c>
      <c r="E14" s="100">
        <v>345155.47</v>
      </c>
      <c r="F14" s="101">
        <v>480200</v>
      </c>
      <c r="G14" s="101">
        <v>0</v>
      </c>
      <c r="H14" s="101">
        <v>0</v>
      </c>
      <c r="I14" s="101">
        <v>0</v>
      </c>
    </row>
    <row r="15" spans="1:9" s="46" customFormat="1" ht="15" customHeight="1" x14ac:dyDescent="0.3">
      <c r="A15" s="192" t="s">
        <v>117</v>
      </c>
      <c r="B15" s="193"/>
      <c r="C15" s="194"/>
      <c r="D15" s="28" t="s">
        <v>68</v>
      </c>
      <c r="E15" s="100">
        <v>11236.95</v>
      </c>
      <c r="F15" s="101">
        <v>9900</v>
      </c>
      <c r="G15" s="101">
        <v>17100</v>
      </c>
      <c r="H15" s="101">
        <v>0</v>
      </c>
      <c r="I15" s="101">
        <v>0</v>
      </c>
    </row>
    <row r="16" spans="1:9" ht="14.4" customHeight="1" x14ac:dyDescent="0.3">
      <c r="A16" s="165" t="s">
        <v>118</v>
      </c>
      <c r="B16" s="166"/>
      <c r="C16" s="167"/>
      <c r="D16" s="125" t="s">
        <v>105</v>
      </c>
      <c r="E16" s="126">
        <v>0</v>
      </c>
      <c r="F16" s="127">
        <v>0</v>
      </c>
      <c r="G16" s="127">
        <v>170000</v>
      </c>
      <c r="H16" s="127">
        <v>0</v>
      </c>
      <c r="I16" s="127">
        <v>0</v>
      </c>
    </row>
    <row r="17" spans="1:13" x14ac:dyDescent="0.3">
      <c r="A17" s="201" t="s">
        <v>76</v>
      </c>
      <c r="B17" s="202"/>
      <c r="C17" s="203"/>
      <c r="D17" s="114" t="s">
        <v>77</v>
      </c>
      <c r="E17" s="116">
        <f>SUM(E18)</f>
        <v>508025.94</v>
      </c>
      <c r="F17" s="117">
        <f>SUM(F18)</f>
        <v>601422</v>
      </c>
      <c r="G17" s="117">
        <f>SUM(G18)</f>
        <v>562038</v>
      </c>
      <c r="H17" s="117">
        <f>SUM(H18)</f>
        <v>535748</v>
      </c>
      <c r="I17" s="117">
        <f>SUM(I18)</f>
        <v>535748</v>
      </c>
    </row>
    <row r="18" spans="1:13" ht="26.4" x14ac:dyDescent="0.3">
      <c r="A18" s="175" t="s">
        <v>72</v>
      </c>
      <c r="B18" s="176"/>
      <c r="C18" s="177"/>
      <c r="D18" s="115" t="s">
        <v>129</v>
      </c>
      <c r="E18" s="118">
        <f>E19+E28+E35</f>
        <v>508025.94</v>
      </c>
      <c r="F18" s="119">
        <f>F19+F28+F35</f>
        <v>601422</v>
      </c>
      <c r="G18" s="119">
        <f>G19+G28+G35</f>
        <v>562038</v>
      </c>
      <c r="H18" s="119">
        <f>H19+H28+H35</f>
        <v>535748</v>
      </c>
      <c r="I18" s="119">
        <f>I19+I28+I35</f>
        <v>535748</v>
      </c>
    </row>
    <row r="19" spans="1:13" x14ac:dyDescent="0.3">
      <c r="A19" s="180" t="s">
        <v>120</v>
      </c>
      <c r="B19" s="181"/>
      <c r="C19" s="182"/>
      <c r="D19" s="104" t="s">
        <v>50</v>
      </c>
      <c r="E19" s="105">
        <f>E20+E24</f>
        <v>467216.24</v>
      </c>
      <c r="F19" s="106">
        <f>F20+F24</f>
        <v>579415</v>
      </c>
      <c r="G19" s="106">
        <f>G20+G24</f>
        <v>561038</v>
      </c>
      <c r="H19" s="106">
        <f>H20+H24</f>
        <v>533748</v>
      </c>
      <c r="I19" s="107">
        <f>I20+I24</f>
        <v>533748</v>
      </c>
      <c r="K19" s="78"/>
      <c r="L19" s="78"/>
      <c r="M19" s="78"/>
    </row>
    <row r="20" spans="1:13" ht="18" customHeight="1" x14ac:dyDescent="0.3">
      <c r="A20" s="172" t="s">
        <v>119</v>
      </c>
      <c r="B20" s="173"/>
      <c r="C20" s="174"/>
      <c r="D20" s="25" t="s">
        <v>6</v>
      </c>
      <c r="E20" s="93">
        <f>SUM(E21:E23)</f>
        <v>467216.24</v>
      </c>
      <c r="F20" s="94">
        <f>SUM(F21:F23)</f>
        <v>520290</v>
      </c>
      <c r="G20" s="94">
        <f>SUM(G21:G23)</f>
        <v>561038</v>
      </c>
      <c r="H20" s="94">
        <f>SUM(H21:H23)</f>
        <v>533748</v>
      </c>
      <c r="I20" s="95">
        <f>SUM(I21:I23)</f>
        <v>533748</v>
      </c>
      <c r="K20" s="71"/>
      <c r="L20" s="71"/>
      <c r="M20" s="71"/>
    </row>
    <row r="21" spans="1:13" ht="18" customHeight="1" x14ac:dyDescent="0.3">
      <c r="A21" s="169" t="s">
        <v>79</v>
      </c>
      <c r="B21" s="170"/>
      <c r="C21" s="171"/>
      <c r="D21" s="25" t="s">
        <v>7</v>
      </c>
      <c r="E21" s="93">
        <v>389394.24</v>
      </c>
      <c r="F21" s="94">
        <v>421000</v>
      </c>
      <c r="G21" s="94">
        <v>477829</v>
      </c>
      <c r="H21" s="94">
        <v>487039</v>
      </c>
      <c r="I21" s="95">
        <v>487039</v>
      </c>
      <c r="K21" s="71"/>
      <c r="L21" s="71"/>
      <c r="M21" s="71"/>
    </row>
    <row r="22" spans="1:13" ht="18" customHeight="1" x14ac:dyDescent="0.3">
      <c r="A22" s="169" t="s">
        <v>80</v>
      </c>
      <c r="B22" s="170"/>
      <c r="C22" s="171"/>
      <c r="D22" s="25" t="s">
        <v>16</v>
      </c>
      <c r="E22" s="93">
        <v>75891.009999999995</v>
      </c>
      <c r="F22" s="94">
        <v>97620</v>
      </c>
      <c r="G22" s="94">
        <v>82273</v>
      </c>
      <c r="H22" s="94">
        <v>45773</v>
      </c>
      <c r="I22" s="95">
        <v>45773</v>
      </c>
      <c r="K22" s="71"/>
    </row>
    <row r="23" spans="1:13" ht="25.8" customHeight="1" x14ac:dyDescent="0.3">
      <c r="A23" s="169" t="s">
        <v>81</v>
      </c>
      <c r="B23" s="170"/>
      <c r="C23" s="171"/>
      <c r="D23" s="25" t="s">
        <v>65</v>
      </c>
      <c r="E23" s="93">
        <v>1930.99</v>
      </c>
      <c r="F23" s="94">
        <v>1670</v>
      </c>
      <c r="G23" s="94">
        <v>936</v>
      </c>
      <c r="H23" s="94">
        <v>936</v>
      </c>
      <c r="I23" s="95">
        <v>936</v>
      </c>
      <c r="K23" s="71"/>
    </row>
    <row r="24" spans="1:13" ht="24.6" customHeight="1" x14ac:dyDescent="0.3">
      <c r="A24" s="172" t="s">
        <v>121</v>
      </c>
      <c r="B24" s="173"/>
      <c r="C24" s="174"/>
      <c r="D24" s="25" t="s">
        <v>8</v>
      </c>
      <c r="E24" s="94">
        <f>SUM(E25:E26)</f>
        <v>0</v>
      </c>
      <c r="F24" s="94">
        <f>SUM(F25:F26)</f>
        <v>59125</v>
      </c>
      <c r="G24" s="94">
        <f>SUM(G25:G26)</f>
        <v>0</v>
      </c>
      <c r="H24" s="94">
        <f>SUM(H25:H26)</f>
        <v>0</v>
      </c>
      <c r="I24" s="94">
        <f>SUM(I25:I26)</f>
        <v>0</v>
      </c>
      <c r="K24" s="71"/>
    </row>
    <row r="25" spans="1:13" ht="34.200000000000003" customHeight="1" x14ac:dyDescent="0.3">
      <c r="A25" s="162" t="s">
        <v>83</v>
      </c>
      <c r="B25" s="163"/>
      <c r="C25" s="164"/>
      <c r="D25" s="32" t="s">
        <v>9</v>
      </c>
      <c r="E25" s="93">
        <v>0</v>
      </c>
      <c r="F25" s="94">
        <v>50000</v>
      </c>
      <c r="G25" s="93">
        <v>0</v>
      </c>
      <c r="H25" s="93">
        <v>0</v>
      </c>
      <c r="I25" s="93">
        <v>0</v>
      </c>
      <c r="K25" s="71"/>
    </row>
    <row r="26" spans="1:13" ht="29.4" customHeight="1" x14ac:dyDescent="0.3">
      <c r="A26" s="64"/>
      <c r="B26" s="63"/>
      <c r="C26" s="70" t="s">
        <v>82</v>
      </c>
      <c r="D26" s="25" t="s">
        <v>66</v>
      </c>
      <c r="E26" s="93">
        <v>0</v>
      </c>
      <c r="F26" s="94">
        <v>9125</v>
      </c>
      <c r="G26" s="94">
        <v>0</v>
      </c>
      <c r="H26" s="94">
        <v>0</v>
      </c>
      <c r="I26" s="95">
        <v>0</v>
      </c>
    </row>
    <row r="27" spans="1:13" ht="14.4" customHeight="1" x14ac:dyDescent="0.3">
      <c r="A27" s="64"/>
      <c r="B27" s="63"/>
      <c r="C27" s="70"/>
      <c r="D27" s="25"/>
      <c r="E27" s="93"/>
      <c r="F27" s="94"/>
      <c r="G27" s="94"/>
      <c r="H27" s="94"/>
      <c r="I27" s="95"/>
    </row>
    <row r="28" spans="1:13" ht="14.4" customHeight="1" x14ac:dyDescent="0.3">
      <c r="A28" s="180" t="s">
        <v>122</v>
      </c>
      <c r="B28" s="181"/>
      <c r="C28" s="182"/>
      <c r="D28" s="103" t="s">
        <v>54</v>
      </c>
      <c r="E28" s="105">
        <f>E29+E31</f>
        <v>39625</v>
      </c>
      <c r="F28" s="106">
        <f>F29+F31</f>
        <v>22007</v>
      </c>
      <c r="G28" s="106">
        <f>G29+G31</f>
        <v>1000</v>
      </c>
      <c r="H28" s="106">
        <f>H29+H31</f>
        <v>2000</v>
      </c>
      <c r="I28" s="107">
        <f>I29+I31</f>
        <v>2000</v>
      </c>
    </row>
    <row r="29" spans="1:13" ht="14.4" customHeight="1" x14ac:dyDescent="0.3">
      <c r="A29" s="172" t="s">
        <v>119</v>
      </c>
      <c r="B29" s="173"/>
      <c r="C29" s="174"/>
      <c r="D29" s="25" t="s">
        <v>6</v>
      </c>
      <c r="E29" s="93">
        <f>SUM(E30)</f>
        <v>0</v>
      </c>
      <c r="F29" s="94">
        <f>SUM(F30)</f>
        <v>2000</v>
      </c>
      <c r="G29" s="94">
        <f>SUM(G30)</f>
        <v>1000</v>
      </c>
      <c r="H29" s="94">
        <f>SUM(H30)</f>
        <v>1000</v>
      </c>
      <c r="I29" s="95">
        <f>SUM(I30)</f>
        <v>1000</v>
      </c>
      <c r="K29" s="71"/>
      <c r="L29" s="71"/>
      <c r="M29" s="71"/>
    </row>
    <row r="30" spans="1:13" x14ac:dyDescent="0.3">
      <c r="A30" s="169" t="s">
        <v>80</v>
      </c>
      <c r="B30" s="170"/>
      <c r="C30" s="171"/>
      <c r="D30" s="25" t="s">
        <v>16</v>
      </c>
      <c r="E30" s="93">
        <v>0</v>
      </c>
      <c r="F30" s="94">
        <v>2000</v>
      </c>
      <c r="G30" s="94">
        <v>1000</v>
      </c>
      <c r="H30" s="94">
        <v>1000</v>
      </c>
      <c r="I30" s="95">
        <v>1000</v>
      </c>
    </row>
    <row r="31" spans="1:13" ht="26.4" customHeight="1" x14ac:dyDescent="0.3">
      <c r="A31" s="172" t="s">
        <v>121</v>
      </c>
      <c r="B31" s="173"/>
      <c r="C31" s="174"/>
      <c r="D31" s="25" t="s">
        <v>8</v>
      </c>
      <c r="E31" s="93">
        <f>SUM(E32:E33)</f>
        <v>39625</v>
      </c>
      <c r="F31" s="94">
        <f>SUM(F32:F33)</f>
        <v>20007</v>
      </c>
      <c r="G31" s="94">
        <f>SUM(G32:G33)</f>
        <v>0</v>
      </c>
      <c r="H31" s="94">
        <f>SUM(H32:H33)</f>
        <v>1000</v>
      </c>
      <c r="I31" s="95">
        <f>SUM(I32:I33)</f>
        <v>1000</v>
      </c>
    </row>
    <row r="32" spans="1:13" ht="26.4" x14ac:dyDescent="0.3">
      <c r="A32" s="64"/>
      <c r="B32" s="63"/>
      <c r="C32" s="70" t="s">
        <v>83</v>
      </c>
      <c r="D32" s="25" t="s">
        <v>84</v>
      </c>
      <c r="E32" s="93">
        <v>21000</v>
      </c>
      <c r="F32" s="94">
        <v>20007</v>
      </c>
      <c r="G32" s="94">
        <v>0</v>
      </c>
      <c r="H32" s="94">
        <v>1000</v>
      </c>
      <c r="I32" s="95">
        <v>1000</v>
      </c>
    </row>
    <row r="33" spans="1:9" ht="26.4" x14ac:dyDescent="0.3">
      <c r="A33" s="64"/>
      <c r="B33" s="63"/>
      <c r="C33" s="70" t="s">
        <v>82</v>
      </c>
      <c r="D33" s="25" t="s">
        <v>85</v>
      </c>
      <c r="E33" s="93">
        <v>18625</v>
      </c>
      <c r="F33" s="94">
        <v>0</v>
      </c>
      <c r="G33" s="94">
        <v>0</v>
      </c>
      <c r="H33" s="94">
        <v>0</v>
      </c>
      <c r="I33" s="95">
        <v>0</v>
      </c>
    </row>
    <row r="34" spans="1:9" x14ac:dyDescent="0.3">
      <c r="A34" s="60"/>
      <c r="B34" s="61"/>
      <c r="C34" s="62"/>
      <c r="D34" s="25"/>
      <c r="E34" s="93"/>
      <c r="F34" s="94"/>
      <c r="G34" s="94"/>
      <c r="H34" s="94"/>
      <c r="I34" s="95"/>
    </row>
    <row r="35" spans="1:9" ht="14.4" customHeight="1" x14ac:dyDescent="0.3">
      <c r="A35" s="180" t="s">
        <v>123</v>
      </c>
      <c r="B35" s="181"/>
      <c r="C35" s="182"/>
      <c r="D35" s="103" t="s">
        <v>106</v>
      </c>
      <c r="E35" s="105">
        <f t="shared" ref="E35:I36" si="0">SUM(E36)</f>
        <v>1184.7</v>
      </c>
      <c r="F35" s="106">
        <f t="shared" si="0"/>
        <v>0</v>
      </c>
      <c r="G35" s="106">
        <f t="shared" si="0"/>
        <v>0</v>
      </c>
      <c r="H35" s="106">
        <f t="shared" si="0"/>
        <v>0</v>
      </c>
      <c r="I35" s="107">
        <f t="shared" si="0"/>
        <v>0</v>
      </c>
    </row>
    <row r="36" spans="1:9" ht="14.4" customHeight="1" x14ac:dyDescent="0.3">
      <c r="A36" s="172" t="s">
        <v>119</v>
      </c>
      <c r="B36" s="173"/>
      <c r="C36" s="174"/>
      <c r="D36" s="25" t="s">
        <v>6</v>
      </c>
      <c r="E36" s="93">
        <f t="shared" si="0"/>
        <v>1184.7</v>
      </c>
      <c r="F36" s="94">
        <f t="shared" si="0"/>
        <v>0</v>
      </c>
      <c r="G36" s="94">
        <f t="shared" si="0"/>
        <v>0</v>
      </c>
      <c r="H36" s="94">
        <f t="shared" si="0"/>
        <v>0</v>
      </c>
      <c r="I36" s="95">
        <f t="shared" si="0"/>
        <v>0</v>
      </c>
    </row>
    <row r="37" spans="1:9" x14ac:dyDescent="0.3">
      <c r="A37" s="169" t="s">
        <v>80</v>
      </c>
      <c r="B37" s="170"/>
      <c r="C37" s="171"/>
      <c r="D37" s="25" t="s">
        <v>16</v>
      </c>
      <c r="E37" s="93">
        <v>1184.7</v>
      </c>
      <c r="F37" s="94">
        <v>0</v>
      </c>
      <c r="G37" s="94">
        <v>0</v>
      </c>
      <c r="H37" s="94">
        <v>0</v>
      </c>
      <c r="I37" s="95">
        <v>0</v>
      </c>
    </row>
    <row r="38" spans="1:9" x14ac:dyDescent="0.3">
      <c r="A38" s="60"/>
      <c r="B38" s="61"/>
      <c r="C38" s="62"/>
      <c r="D38" s="25"/>
      <c r="E38" s="93"/>
      <c r="F38" s="94"/>
      <c r="G38" s="94"/>
      <c r="H38" s="94"/>
      <c r="I38" s="95"/>
    </row>
    <row r="39" spans="1:9" ht="26.4" customHeight="1" x14ac:dyDescent="0.3">
      <c r="A39" s="201" t="s">
        <v>86</v>
      </c>
      <c r="B39" s="202"/>
      <c r="C39" s="203"/>
      <c r="D39" s="114" t="s">
        <v>87</v>
      </c>
      <c r="E39" s="116">
        <f>E40+E51+E79</f>
        <v>359914.52999999997</v>
      </c>
      <c r="F39" s="117">
        <f>F40+F51+F79</f>
        <v>496700</v>
      </c>
      <c r="G39" s="117">
        <f>G40+G51+G79</f>
        <v>200000</v>
      </c>
      <c r="H39" s="117">
        <f>H40+H51+H79</f>
        <v>0</v>
      </c>
      <c r="I39" s="117">
        <f>I40+I51+I79</f>
        <v>0</v>
      </c>
    </row>
    <row r="40" spans="1:9" ht="15" customHeight="1" x14ac:dyDescent="0.3">
      <c r="A40" s="175" t="s">
        <v>88</v>
      </c>
      <c r="B40" s="176"/>
      <c r="C40" s="177"/>
      <c r="D40" s="115" t="s">
        <v>89</v>
      </c>
      <c r="E40" s="118">
        <f>E41+E46</f>
        <v>6707.5</v>
      </c>
      <c r="F40" s="119">
        <f>F41+F46</f>
        <v>0</v>
      </c>
      <c r="G40" s="119">
        <f>G41+G46</f>
        <v>0</v>
      </c>
      <c r="H40" s="119">
        <f>H41+H46</f>
        <v>0</v>
      </c>
      <c r="I40" s="119">
        <f>I41+I46</f>
        <v>0</v>
      </c>
    </row>
    <row r="41" spans="1:9" ht="14.4" customHeight="1" x14ac:dyDescent="0.3">
      <c r="A41" s="180" t="s">
        <v>120</v>
      </c>
      <c r="B41" s="181"/>
      <c r="C41" s="182"/>
      <c r="D41" s="104" t="s">
        <v>50</v>
      </c>
      <c r="E41" s="105">
        <f>SUM(E42)</f>
        <v>982.62</v>
      </c>
      <c r="F41" s="106">
        <f>SUM(F42)</f>
        <v>0</v>
      </c>
      <c r="G41" s="106">
        <f>SUM(G42)</f>
        <v>0</v>
      </c>
      <c r="H41" s="106">
        <f>SUM(H42)</f>
        <v>0</v>
      </c>
      <c r="I41" s="107">
        <f>SUM(I42)</f>
        <v>0</v>
      </c>
    </row>
    <row r="42" spans="1:9" ht="14.4" customHeight="1" x14ac:dyDescent="0.3">
      <c r="A42" s="172" t="s">
        <v>119</v>
      </c>
      <c r="B42" s="173"/>
      <c r="C42" s="174"/>
      <c r="D42" s="25" t="s">
        <v>6</v>
      </c>
      <c r="E42" s="93">
        <f>SUM(E43:E44)</f>
        <v>982.62</v>
      </c>
      <c r="F42" s="94">
        <f>SUM(F43:F44)</f>
        <v>0</v>
      </c>
      <c r="G42" s="94">
        <f>SUM(G43:G44)</f>
        <v>0</v>
      </c>
      <c r="H42" s="94">
        <f>SUM(H43:H44)</f>
        <v>0</v>
      </c>
      <c r="I42" s="95">
        <f>SUM(I43:I44)</f>
        <v>0</v>
      </c>
    </row>
    <row r="43" spans="1:9" x14ac:dyDescent="0.3">
      <c r="A43" s="169" t="s">
        <v>79</v>
      </c>
      <c r="B43" s="170"/>
      <c r="C43" s="171"/>
      <c r="D43" s="25" t="s">
        <v>7</v>
      </c>
      <c r="E43" s="93">
        <v>679.49</v>
      </c>
      <c r="F43" s="94">
        <v>0</v>
      </c>
      <c r="G43" s="94">
        <v>0</v>
      </c>
      <c r="H43" s="94">
        <v>0</v>
      </c>
      <c r="I43" s="95">
        <v>0</v>
      </c>
    </row>
    <row r="44" spans="1:9" x14ac:dyDescent="0.3">
      <c r="A44" s="169" t="s">
        <v>80</v>
      </c>
      <c r="B44" s="170"/>
      <c r="C44" s="171"/>
      <c r="D44" s="25" t="s">
        <v>16</v>
      </c>
      <c r="E44" s="93">
        <v>303.13</v>
      </c>
      <c r="F44" s="94">
        <v>0</v>
      </c>
      <c r="G44" s="94">
        <v>0</v>
      </c>
      <c r="H44" s="94">
        <v>0</v>
      </c>
      <c r="I44" s="95">
        <v>0</v>
      </c>
    </row>
    <row r="45" spans="1:9" x14ac:dyDescent="0.3">
      <c r="A45" s="64"/>
      <c r="B45" s="65"/>
      <c r="C45" s="66"/>
      <c r="D45" s="25"/>
      <c r="E45" s="93"/>
      <c r="F45" s="94"/>
      <c r="G45" s="94"/>
      <c r="H45" s="94"/>
      <c r="I45" s="95"/>
    </row>
    <row r="46" spans="1:9" ht="14.4" customHeight="1" x14ac:dyDescent="0.3">
      <c r="A46" s="180" t="s">
        <v>124</v>
      </c>
      <c r="B46" s="181"/>
      <c r="C46" s="182"/>
      <c r="D46" s="103" t="s">
        <v>68</v>
      </c>
      <c r="E46" s="105">
        <f>SUM(E47)</f>
        <v>5724.88</v>
      </c>
      <c r="F46" s="106">
        <f>SUM(F47)</f>
        <v>0</v>
      </c>
      <c r="G46" s="106">
        <f>SUM(G47)</f>
        <v>0</v>
      </c>
      <c r="H46" s="106">
        <f>SUM(H47)</f>
        <v>0</v>
      </c>
      <c r="I46" s="107">
        <f>SUM(I47)</f>
        <v>0</v>
      </c>
    </row>
    <row r="47" spans="1:9" ht="14.4" customHeight="1" x14ac:dyDescent="0.3">
      <c r="A47" s="172" t="s">
        <v>119</v>
      </c>
      <c r="B47" s="173"/>
      <c r="C47" s="174"/>
      <c r="D47" s="25" t="s">
        <v>6</v>
      </c>
      <c r="E47" s="93">
        <f>SUM(E48:E49)</f>
        <v>5724.88</v>
      </c>
      <c r="F47" s="94">
        <f>SUM(F48:F49)</f>
        <v>0</v>
      </c>
      <c r="G47" s="94">
        <f>SUM(G48:G49)</f>
        <v>0</v>
      </c>
      <c r="H47" s="94">
        <f>SUM(H48:H49)</f>
        <v>0</v>
      </c>
      <c r="I47" s="95">
        <f>SUM(I48:I49)</f>
        <v>0</v>
      </c>
    </row>
    <row r="48" spans="1:9" x14ac:dyDescent="0.3">
      <c r="A48" s="169" t="s">
        <v>79</v>
      </c>
      <c r="B48" s="170"/>
      <c r="C48" s="171"/>
      <c r="D48" s="25" t="s">
        <v>7</v>
      </c>
      <c r="E48" s="93">
        <v>3850.52</v>
      </c>
      <c r="F48" s="94">
        <v>0</v>
      </c>
      <c r="G48" s="94">
        <v>0</v>
      </c>
      <c r="H48" s="94">
        <v>0</v>
      </c>
      <c r="I48" s="95">
        <v>0</v>
      </c>
    </row>
    <row r="49" spans="1:13" x14ac:dyDescent="0.3">
      <c r="A49" s="169" t="s">
        <v>80</v>
      </c>
      <c r="B49" s="170"/>
      <c r="C49" s="171"/>
      <c r="D49" s="25" t="s">
        <v>16</v>
      </c>
      <c r="E49" s="93">
        <v>1874.36</v>
      </c>
      <c r="F49" s="94">
        <v>0</v>
      </c>
      <c r="G49" s="94">
        <v>0</v>
      </c>
      <c r="H49" s="94">
        <v>0</v>
      </c>
      <c r="I49" s="95">
        <v>0</v>
      </c>
    </row>
    <row r="50" spans="1:13" x14ac:dyDescent="0.3">
      <c r="A50" s="64"/>
      <c r="B50" s="65"/>
      <c r="C50" s="66"/>
      <c r="D50" s="25"/>
      <c r="E50" s="93"/>
      <c r="F50" s="94"/>
      <c r="G50" s="94"/>
      <c r="H50" s="94"/>
      <c r="I50" s="95"/>
    </row>
    <row r="51" spans="1:13" ht="14.4" customHeight="1" x14ac:dyDescent="0.3">
      <c r="A51" s="175" t="s">
        <v>90</v>
      </c>
      <c r="B51" s="176"/>
      <c r="C51" s="177"/>
      <c r="D51" s="115" t="s">
        <v>91</v>
      </c>
      <c r="E51" s="118">
        <f>E52+E59+E66</f>
        <v>62171.24</v>
      </c>
      <c r="F51" s="119">
        <f>F52+F59+F66</f>
        <v>110000</v>
      </c>
      <c r="G51" s="119">
        <f>G52+G59+G66+G72</f>
        <v>200000</v>
      </c>
      <c r="H51" s="119">
        <f>H52+H59+H66</f>
        <v>0</v>
      </c>
      <c r="I51" s="119">
        <f>I52+I59+I66</f>
        <v>0</v>
      </c>
    </row>
    <row r="52" spans="1:13" ht="14.4" customHeight="1" x14ac:dyDescent="0.3">
      <c r="A52" s="180" t="s">
        <v>120</v>
      </c>
      <c r="B52" s="181"/>
      <c r="C52" s="182"/>
      <c r="D52" s="104" t="s">
        <v>50</v>
      </c>
      <c r="E52" s="105">
        <f>E53+E56</f>
        <v>3724.19</v>
      </c>
      <c r="F52" s="106">
        <f>F53+F56</f>
        <v>6600</v>
      </c>
      <c r="G52" s="106">
        <f>G53+G56</f>
        <v>12900</v>
      </c>
      <c r="H52" s="106">
        <f>H53+H56</f>
        <v>0</v>
      </c>
      <c r="I52" s="107">
        <f>I53+I56</f>
        <v>0</v>
      </c>
      <c r="K52" s="71"/>
    </row>
    <row r="53" spans="1:13" ht="14.4" customHeight="1" x14ac:dyDescent="0.3">
      <c r="A53" s="172" t="s">
        <v>119</v>
      </c>
      <c r="B53" s="173"/>
      <c r="C53" s="174"/>
      <c r="D53" s="25" t="s">
        <v>6</v>
      </c>
      <c r="E53" s="93">
        <f>SUM(E54:E55)</f>
        <v>3189.73</v>
      </c>
      <c r="F53" s="94">
        <f>SUM(F54:F55)</f>
        <v>5420</v>
      </c>
      <c r="G53" s="94">
        <f>SUM(G54:G55)</f>
        <v>9786</v>
      </c>
      <c r="H53" s="94">
        <f>SUM(H54:H55)</f>
        <v>0</v>
      </c>
      <c r="I53" s="95">
        <f>SUM(I54:I55)</f>
        <v>0</v>
      </c>
      <c r="K53" s="71"/>
    </row>
    <row r="54" spans="1:13" x14ac:dyDescent="0.3">
      <c r="A54" s="169" t="s">
        <v>79</v>
      </c>
      <c r="B54" s="170"/>
      <c r="C54" s="171"/>
      <c r="D54" s="25" t="s">
        <v>7</v>
      </c>
      <c r="E54" s="93">
        <v>0</v>
      </c>
      <c r="F54" s="94">
        <v>0</v>
      </c>
      <c r="G54" s="94">
        <v>0</v>
      </c>
      <c r="H54" s="94">
        <v>0</v>
      </c>
      <c r="I54" s="95">
        <v>0</v>
      </c>
      <c r="K54" s="71"/>
    </row>
    <row r="55" spans="1:13" x14ac:dyDescent="0.3">
      <c r="A55" s="169" t="s">
        <v>80</v>
      </c>
      <c r="B55" s="170"/>
      <c r="C55" s="171"/>
      <c r="D55" s="25" t="s">
        <v>16</v>
      </c>
      <c r="E55" s="93">
        <v>3189.73</v>
      </c>
      <c r="F55" s="94">
        <v>5420</v>
      </c>
      <c r="G55" s="94">
        <v>9786</v>
      </c>
      <c r="H55" s="94">
        <v>0</v>
      </c>
      <c r="I55" s="95">
        <v>0</v>
      </c>
      <c r="K55" s="71"/>
    </row>
    <row r="56" spans="1:13" ht="26.4" customHeight="1" x14ac:dyDescent="0.3">
      <c r="A56" s="172" t="s">
        <v>121</v>
      </c>
      <c r="B56" s="173"/>
      <c r="C56" s="174"/>
      <c r="D56" s="25" t="s">
        <v>8</v>
      </c>
      <c r="E56" s="93">
        <f>SUM(E57)</f>
        <v>534.46</v>
      </c>
      <c r="F56" s="94">
        <f>SUM(F57)</f>
        <v>1180</v>
      </c>
      <c r="G56" s="94">
        <f>SUM(G57)</f>
        <v>3114</v>
      </c>
      <c r="H56" s="94">
        <f>SUM(H57)</f>
        <v>0</v>
      </c>
      <c r="I56" s="95">
        <f>SUM(I57)</f>
        <v>0</v>
      </c>
      <c r="K56" s="71"/>
    </row>
    <row r="57" spans="1:13" ht="26.4" x14ac:dyDescent="0.3">
      <c r="A57" s="64"/>
      <c r="B57" s="63"/>
      <c r="C57" s="70" t="s">
        <v>82</v>
      </c>
      <c r="D57" s="25" t="s">
        <v>66</v>
      </c>
      <c r="E57" s="93">
        <v>534.46</v>
      </c>
      <c r="F57" s="94">
        <v>1180</v>
      </c>
      <c r="G57" s="94">
        <v>3114</v>
      </c>
      <c r="H57" s="94">
        <v>0</v>
      </c>
      <c r="I57" s="95">
        <v>0</v>
      </c>
      <c r="K57" s="71"/>
    </row>
    <row r="58" spans="1:13" x14ac:dyDescent="0.3">
      <c r="A58" s="64"/>
      <c r="B58" s="65"/>
      <c r="C58" s="66"/>
      <c r="D58" s="25"/>
      <c r="E58" s="93"/>
      <c r="F58" s="94"/>
      <c r="G58" s="94"/>
      <c r="H58" s="94"/>
      <c r="I58" s="95"/>
      <c r="K58" s="71"/>
    </row>
    <row r="59" spans="1:13" ht="14.4" customHeight="1" x14ac:dyDescent="0.3">
      <c r="A59" s="180" t="s">
        <v>123</v>
      </c>
      <c r="B59" s="181"/>
      <c r="C59" s="182"/>
      <c r="D59" s="103" t="s">
        <v>67</v>
      </c>
      <c r="E59" s="105">
        <f>E60+E63</f>
        <v>52934.979999999996</v>
      </c>
      <c r="F59" s="106">
        <f>F60+F63</f>
        <v>93500</v>
      </c>
      <c r="G59" s="106">
        <f>G60+G63</f>
        <v>0</v>
      </c>
      <c r="H59" s="106">
        <f>H60+H63</f>
        <v>0</v>
      </c>
      <c r="I59" s="107">
        <f>I60+I63</f>
        <v>0</v>
      </c>
      <c r="K59" s="71"/>
    </row>
    <row r="60" spans="1:13" ht="14.4" customHeight="1" x14ac:dyDescent="0.3">
      <c r="A60" s="172" t="s">
        <v>119</v>
      </c>
      <c r="B60" s="173"/>
      <c r="C60" s="174"/>
      <c r="D60" s="25" t="s">
        <v>6</v>
      </c>
      <c r="E60" s="93">
        <f>SUM(E61:E62)</f>
        <v>45363.38</v>
      </c>
      <c r="F60" s="94">
        <f>SUM(F61:F62)</f>
        <v>76700</v>
      </c>
      <c r="G60" s="94">
        <f>SUM(G61:G62)</f>
        <v>0</v>
      </c>
      <c r="H60" s="94">
        <f>SUM(H61:H62)</f>
        <v>0</v>
      </c>
      <c r="I60" s="95">
        <f>SUM(I61:I62)</f>
        <v>0</v>
      </c>
      <c r="K60" s="71"/>
    </row>
    <row r="61" spans="1:13" x14ac:dyDescent="0.3">
      <c r="A61" s="169" t="s">
        <v>79</v>
      </c>
      <c r="B61" s="170"/>
      <c r="C61" s="171"/>
      <c r="D61" s="25" t="s">
        <v>7</v>
      </c>
      <c r="E61" s="93">
        <v>0</v>
      </c>
      <c r="F61" s="94">
        <v>0</v>
      </c>
      <c r="G61" s="94">
        <v>0</v>
      </c>
      <c r="H61" s="94">
        <v>0</v>
      </c>
      <c r="I61" s="95">
        <v>0</v>
      </c>
      <c r="K61" s="71"/>
      <c r="L61" s="71"/>
      <c r="M61" s="71"/>
    </row>
    <row r="62" spans="1:13" x14ac:dyDescent="0.3">
      <c r="A62" s="169" t="s">
        <v>80</v>
      </c>
      <c r="B62" s="170"/>
      <c r="C62" s="171"/>
      <c r="D62" s="25" t="s">
        <v>16</v>
      </c>
      <c r="E62" s="93">
        <v>45363.38</v>
      </c>
      <c r="F62" s="94">
        <v>76700</v>
      </c>
      <c r="G62" s="94">
        <v>0</v>
      </c>
      <c r="H62" s="94">
        <v>0</v>
      </c>
      <c r="I62" s="95">
        <v>0</v>
      </c>
      <c r="K62" s="71"/>
    </row>
    <row r="63" spans="1:13" ht="26.4" customHeight="1" x14ac:dyDescent="0.3">
      <c r="A63" s="172" t="s">
        <v>121</v>
      </c>
      <c r="B63" s="173"/>
      <c r="C63" s="174"/>
      <c r="D63" s="25" t="s">
        <v>8</v>
      </c>
      <c r="E63" s="93">
        <f>SUM(E64)</f>
        <v>7571.6</v>
      </c>
      <c r="F63" s="94">
        <f>SUM(F64)</f>
        <v>16800</v>
      </c>
      <c r="G63" s="94">
        <f>SUM(G64)</f>
        <v>0</v>
      </c>
      <c r="H63" s="94">
        <f>SUM(H64)</f>
        <v>0</v>
      </c>
      <c r="I63" s="95">
        <f>SUM(I64)</f>
        <v>0</v>
      </c>
      <c r="K63" s="71"/>
    </row>
    <row r="64" spans="1:13" ht="26.4" x14ac:dyDescent="0.3">
      <c r="A64" s="64"/>
      <c r="B64" s="63"/>
      <c r="C64" s="70" t="s">
        <v>82</v>
      </c>
      <c r="D64" s="25" t="s">
        <v>66</v>
      </c>
      <c r="E64" s="93">
        <v>7571.6</v>
      </c>
      <c r="F64" s="94">
        <v>16800</v>
      </c>
      <c r="G64" s="94">
        <v>0</v>
      </c>
      <c r="H64" s="94">
        <v>0</v>
      </c>
      <c r="I64" s="95">
        <v>0</v>
      </c>
      <c r="K64" s="71"/>
    </row>
    <row r="65" spans="1:13" x14ac:dyDescent="0.3">
      <c r="A65" s="64"/>
      <c r="B65" s="65"/>
      <c r="C65" s="66"/>
      <c r="D65" s="25"/>
      <c r="E65" s="93"/>
      <c r="F65" s="94"/>
      <c r="G65" s="94"/>
      <c r="H65" s="94"/>
      <c r="I65" s="95"/>
      <c r="K65" s="71"/>
    </row>
    <row r="66" spans="1:13" ht="14.4" customHeight="1" x14ac:dyDescent="0.3">
      <c r="A66" s="180" t="s">
        <v>124</v>
      </c>
      <c r="B66" s="181"/>
      <c r="C66" s="182"/>
      <c r="D66" s="103" t="s">
        <v>68</v>
      </c>
      <c r="E66" s="105">
        <f>E67+E70</f>
        <v>5512.07</v>
      </c>
      <c r="F66" s="106">
        <f>F67+F70</f>
        <v>9900</v>
      </c>
      <c r="G66" s="106">
        <f>G67+G70</f>
        <v>17100</v>
      </c>
      <c r="H66" s="106">
        <f>H67+H70</f>
        <v>0</v>
      </c>
      <c r="I66" s="107">
        <f>I67+I70</f>
        <v>0</v>
      </c>
      <c r="K66" s="71"/>
    </row>
    <row r="67" spans="1:13" ht="14.4" customHeight="1" x14ac:dyDescent="0.3">
      <c r="A67" s="172" t="s">
        <v>119</v>
      </c>
      <c r="B67" s="173"/>
      <c r="C67" s="174"/>
      <c r="D67" s="25" t="s">
        <v>6</v>
      </c>
      <c r="E67" s="93">
        <f>SUM(E68:E69)</f>
        <v>4710.3599999999997</v>
      </c>
      <c r="F67" s="94">
        <f>SUM(F68:F69)</f>
        <v>8120</v>
      </c>
      <c r="G67" s="94">
        <f>SUM(G68:G69)</f>
        <v>12803</v>
      </c>
      <c r="H67" s="94">
        <f>SUM(H68:H69)</f>
        <v>0</v>
      </c>
      <c r="I67" s="95">
        <f>SUM(I68:I69)</f>
        <v>0</v>
      </c>
      <c r="K67" s="71"/>
    </row>
    <row r="68" spans="1:13" x14ac:dyDescent="0.3">
      <c r="A68" s="169" t="s">
        <v>79</v>
      </c>
      <c r="B68" s="170"/>
      <c r="C68" s="171"/>
      <c r="D68" s="25" t="s">
        <v>7</v>
      </c>
      <c r="E68" s="93">
        <v>0</v>
      </c>
      <c r="F68" s="94">
        <v>0</v>
      </c>
      <c r="G68" s="94">
        <v>0</v>
      </c>
      <c r="H68" s="94">
        <v>0</v>
      </c>
      <c r="I68" s="95">
        <v>0</v>
      </c>
      <c r="K68" s="71"/>
      <c r="L68" s="71"/>
      <c r="M68" s="71"/>
    </row>
    <row r="69" spans="1:13" x14ac:dyDescent="0.3">
      <c r="A69" s="169" t="s">
        <v>80</v>
      </c>
      <c r="B69" s="170"/>
      <c r="C69" s="171"/>
      <c r="D69" s="25" t="s">
        <v>16</v>
      </c>
      <c r="E69" s="93">
        <v>4710.3599999999997</v>
      </c>
      <c r="F69" s="94">
        <v>8120</v>
      </c>
      <c r="G69" s="94">
        <v>12803</v>
      </c>
      <c r="H69" s="94">
        <v>0</v>
      </c>
      <c r="I69" s="95">
        <v>0</v>
      </c>
      <c r="K69" s="71"/>
    </row>
    <row r="70" spans="1:13" ht="26.4" customHeight="1" x14ac:dyDescent="0.3">
      <c r="A70" s="172" t="s">
        <v>121</v>
      </c>
      <c r="B70" s="173"/>
      <c r="C70" s="174"/>
      <c r="D70" s="25" t="s">
        <v>8</v>
      </c>
      <c r="E70" s="93">
        <f>SUM(E71)</f>
        <v>801.71</v>
      </c>
      <c r="F70" s="94">
        <f>SUM(F71)</f>
        <v>1780</v>
      </c>
      <c r="G70" s="94">
        <f>SUM(G71)</f>
        <v>4297</v>
      </c>
      <c r="H70" s="94">
        <f>SUM(H71)</f>
        <v>0</v>
      </c>
      <c r="I70" s="95">
        <f>SUM(I71)</f>
        <v>0</v>
      </c>
      <c r="K70" s="71"/>
    </row>
    <row r="71" spans="1:13" ht="26.4" x14ac:dyDescent="0.3">
      <c r="A71" s="64"/>
      <c r="B71" s="63"/>
      <c r="C71" s="70" t="s">
        <v>82</v>
      </c>
      <c r="D71" s="25" t="s">
        <v>66</v>
      </c>
      <c r="E71" s="93">
        <v>801.71</v>
      </c>
      <c r="F71" s="94">
        <v>1780</v>
      </c>
      <c r="G71" s="94">
        <v>4297</v>
      </c>
      <c r="H71" s="94">
        <v>0</v>
      </c>
      <c r="I71" s="95">
        <v>0</v>
      </c>
      <c r="K71" s="71"/>
    </row>
    <row r="72" spans="1:13" ht="14.4" customHeight="1" x14ac:dyDescent="0.3">
      <c r="A72" s="180" t="s">
        <v>125</v>
      </c>
      <c r="B72" s="181"/>
      <c r="C72" s="182"/>
      <c r="D72" s="103" t="s">
        <v>105</v>
      </c>
      <c r="E72" s="105">
        <v>0</v>
      </c>
      <c r="F72" s="106">
        <f t="shared" ref="F72:I72" si="1">SUM(F73)</f>
        <v>0</v>
      </c>
      <c r="G72" s="106">
        <f>SUM(G73+G76)</f>
        <v>170000</v>
      </c>
      <c r="H72" s="106">
        <f t="shared" si="1"/>
        <v>0</v>
      </c>
      <c r="I72" s="106">
        <f t="shared" si="1"/>
        <v>0</v>
      </c>
      <c r="K72" s="71"/>
    </row>
    <row r="73" spans="1:13" ht="14.4" customHeight="1" x14ac:dyDescent="0.3">
      <c r="A73" s="204" t="s">
        <v>119</v>
      </c>
      <c r="B73" s="205"/>
      <c r="C73" s="206"/>
      <c r="D73" s="32" t="s">
        <v>6</v>
      </c>
      <c r="E73" s="108">
        <v>0</v>
      </c>
      <c r="F73" s="109">
        <v>0</v>
      </c>
      <c r="G73" s="109">
        <f>SUM(G75)</f>
        <v>128000</v>
      </c>
      <c r="H73" s="109">
        <v>0</v>
      </c>
      <c r="I73" s="109">
        <v>0</v>
      </c>
      <c r="K73" s="71"/>
    </row>
    <row r="74" spans="1:13" x14ac:dyDescent="0.3">
      <c r="A74" s="162" t="s">
        <v>79</v>
      </c>
      <c r="B74" s="163"/>
      <c r="C74" s="164"/>
      <c r="D74" s="32" t="s">
        <v>7</v>
      </c>
      <c r="E74" s="108">
        <v>0</v>
      </c>
      <c r="F74" s="109">
        <f t="shared" ref="F74:I74" si="2">SUM(F75)</f>
        <v>0</v>
      </c>
      <c r="G74" s="109">
        <v>0</v>
      </c>
      <c r="H74" s="109">
        <f t="shared" si="2"/>
        <v>0</v>
      </c>
      <c r="I74" s="109">
        <f t="shared" si="2"/>
        <v>0</v>
      </c>
      <c r="K74" s="71"/>
    </row>
    <row r="75" spans="1:13" x14ac:dyDescent="0.3">
      <c r="A75" s="162" t="s">
        <v>80</v>
      </c>
      <c r="B75" s="163"/>
      <c r="C75" s="164"/>
      <c r="D75" s="32" t="s">
        <v>16</v>
      </c>
      <c r="E75" s="108">
        <v>0</v>
      </c>
      <c r="F75" s="109">
        <v>0</v>
      </c>
      <c r="G75" s="109">
        <v>128000</v>
      </c>
      <c r="H75" s="109">
        <v>0</v>
      </c>
      <c r="I75" s="109">
        <v>0</v>
      </c>
      <c r="K75" s="71"/>
    </row>
    <row r="76" spans="1:13" ht="26.4" customHeight="1" x14ac:dyDescent="0.3">
      <c r="A76" s="204" t="s">
        <v>121</v>
      </c>
      <c r="B76" s="205"/>
      <c r="C76" s="206"/>
      <c r="D76" s="32" t="s">
        <v>8</v>
      </c>
      <c r="E76" s="108">
        <v>0</v>
      </c>
      <c r="F76" s="109">
        <f t="shared" ref="F76:I76" si="3">SUM(F77)</f>
        <v>0</v>
      </c>
      <c r="G76" s="109">
        <f>SUM(G77)</f>
        <v>42000</v>
      </c>
      <c r="H76" s="109">
        <f t="shared" si="3"/>
        <v>0</v>
      </c>
      <c r="I76" s="109">
        <f t="shared" si="3"/>
        <v>0</v>
      </c>
      <c r="K76" s="71"/>
    </row>
    <row r="77" spans="1:13" ht="26.4" x14ac:dyDescent="0.3">
      <c r="A77" s="111"/>
      <c r="B77" s="112"/>
      <c r="C77" s="110" t="s">
        <v>82</v>
      </c>
      <c r="D77" s="32" t="s">
        <v>66</v>
      </c>
      <c r="E77" s="108">
        <v>0</v>
      </c>
      <c r="F77" s="109">
        <v>0</v>
      </c>
      <c r="G77" s="109">
        <v>42000</v>
      </c>
      <c r="H77" s="109">
        <v>0</v>
      </c>
      <c r="I77" s="109">
        <v>0</v>
      </c>
      <c r="K77" s="71"/>
    </row>
    <row r="78" spans="1:13" x14ac:dyDescent="0.3">
      <c r="A78" s="64"/>
      <c r="B78" s="63"/>
      <c r="C78" s="70"/>
      <c r="D78" s="25"/>
      <c r="E78" s="93"/>
      <c r="F78" s="94"/>
      <c r="G78" s="94"/>
      <c r="H78" s="94"/>
      <c r="I78" s="95"/>
      <c r="K78" s="71"/>
    </row>
    <row r="79" spans="1:13" ht="26.4" customHeight="1" x14ac:dyDescent="0.3">
      <c r="A79" s="175" t="s">
        <v>92</v>
      </c>
      <c r="B79" s="176"/>
      <c r="C79" s="177"/>
      <c r="D79" s="115" t="s">
        <v>93</v>
      </c>
      <c r="E79" s="118">
        <f t="shared" ref="E79:I81" si="4">SUM(E80)</f>
        <v>291035.78999999998</v>
      </c>
      <c r="F79" s="119">
        <f t="shared" si="4"/>
        <v>386700</v>
      </c>
      <c r="G79" s="119">
        <f t="shared" si="4"/>
        <v>0</v>
      </c>
      <c r="H79" s="119">
        <f t="shared" si="4"/>
        <v>0</v>
      </c>
      <c r="I79" s="119">
        <f t="shared" si="4"/>
        <v>0</v>
      </c>
      <c r="K79" s="71"/>
    </row>
    <row r="80" spans="1:13" ht="14.4" customHeight="1" x14ac:dyDescent="0.3">
      <c r="A80" s="180" t="s">
        <v>123</v>
      </c>
      <c r="B80" s="181"/>
      <c r="C80" s="182"/>
      <c r="D80" s="103" t="s">
        <v>106</v>
      </c>
      <c r="E80" s="105">
        <f t="shared" si="4"/>
        <v>291035.78999999998</v>
      </c>
      <c r="F80" s="106">
        <f t="shared" si="4"/>
        <v>386700</v>
      </c>
      <c r="G80" s="106">
        <f t="shared" si="4"/>
        <v>0</v>
      </c>
      <c r="H80" s="106">
        <f t="shared" si="4"/>
        <v>0</v>
      </c>
      <c r="I80" s="107">
        <f t="shared" si="4"/>
        <v>0</v>
      </c>
      <c r="K80" s="71"/>
    </row>
    <row r="81" spans="1:9" x14ac:dyDescent="0.3">
      <c r="A81" s="172" t="s">
        <v>78</v>
      </c>
      <c r="B81" s="173"/>
      <c r="C81" s="174"/>
      <c r="D81" s="25" t="s">
        <v>6</v>
      </c>
      <c r="E81" s="93">
        <f t="shared" si="4"/>
        <v>291035.78999999998</v>
      </c>
      <c r="F81" s="94">
        <f t="shared" si="4"/>
        <v>386700</v>
      </c>
      <c r="G81" s="94">
        <f t="shared" si="4"/>
        <v>0</v>
      </c>
      <c r="H81" s="94">
        <f t="shared" si="4"/>
        <v>0</v>
      </c>
      <c r="I81" s="95">
        <f t="shared" si="4"/>
        <v>0</v>
      </c>
    </row>
    <row r="82" spans="1:9" x14ac:dyDescent="0.3">
      <c r="A82" s="169" t="s">
        <v>79</v>
      </c>
      <c r="B82" s="170"/>
      <c r="C82" s="171"/>
      <c r="D82" s="25" t="s">
        <v>7</v>
      </c>
      <c r="E82" s="93">
        <v>291035.78999999998</v>
      </c>
      <c r="F82" s="94">
        <v>386700</v>
      </c>
      <c r="G82" s="94">
        <v>0</v>
      </c>
      <c r="H82" s="94">
        <v>0</v>
      </c>
      <c r="I82" s="95">
        <v>0</v>
      </c>
    </row>
    <row r="83" spans="1:9" x14ac:dyDescent="0.3">
      <c r="A83" s="198" t="s">
        <v>23</v>
      </c>
      <c r="B83" s="199"/>
      <c r="C83" s="200"/>
      <c r="D83" s="25"/>
      <c r="E83" s="93"/>
      <c r="F83" s="94"/>
      <c r="G83" s="94"/>
      <c r="H83" s="94"/>
      <c r="I83" s="95"/>
    </row>
    <row r="84" spans="1:9" ht="18" customHeight="1" x14ac:dyDescent="0.3"/>
    <row r="85" spans="1:9" ht="24.6" customHeight="1" x14ac:dyDescent="0.3">
      <c r="A85" s="178" t="s">
        <v>97</v>
      </c>
      <c r="B85" s="178"/>
      <c r="C85" s="178"/>
      <c r="D85" s="178"/>
      <c r="E85" s="178"/>
      <c r="F85" s="178"/>
      <c r="G85" s="178"/>
      <c r="H85" s="178"/>
      <c r="I85" s="178"/>
    </row>
    <row r="86" spans="1:9" ht="15" customHeight="1" x14ac:dyDescent="0.3"/>
    <row r="87" spans="1:9" ht="195" customHeight="1" x14ac:dyDescent="0.3">
      <c r="A87" s="148" t="s">
        <v>130</v>
      </c>
      <c r="B87" s="148"/>
      <c r="C87" s="148"/>
      <c r="D87" s="148"/>
      <c r="E87" s="148"/>
      <c r="F87" s="148"/>
      <c r="G87" s="148"/>
      <c r="H87" s="148"/>
      <c r="I87" s="148"/>
    </row>
    <row r="89" spans="1:9" x14ac:dyDescent="0.3">
      <c r="A89" s="168" t="s">
        <v>98</v>
      </c>
      <c r="B89" s="168"/>
      <c r="C89" s="102" t="s">
        <v>126</v>
      </c>
      <c r="F89" s="122"/>
      <c r="G89" s="122"/>
      <c r="H89" s="122"/>
    </row>
    <row r="90" spans="1:9" x14ac:dyDescent="0.3">
      <c r="A90" s="168" t="s">
        <v>99</v>
      </c>
      <c r="B90" s="168"/>
      <c r="C90" s="102" t="s">
        <v>127</v>
      </c>
      <c r="F90" s="80"/>
      <c r="G90" s="80"/>
      <c r="H90" s="80"/>
    </row>
    <row r="91" spans="1:9" x14ac:dyDescent="0.3">
      <c r="A91" s="102" t="s">
        <v>128</v>
      </c>
      <c r="B91" s="102"/>
      <c r="C91" s="102"/>
      <c r="F91" s="160" t="s">
        <v>100</v>
      </c>
      <c r="G91" s="160"/>
      <c r="H91" s="160"/>
    </row>
    <row r="92" spans="1:9" x14ac:dyDescent="0.3">
      <c r="A92" s="102"/>
      <c r="B92" s="102"/>
      <c r="C92" s="102"/>
    </row>
    <row r="93" spans="1:9" x14ac:dyDescent="0.3">
      <c r="A93" s="102"/>
      <c r="B93" s="102"/>
      <c r="C93" s="102"/>
      <c r="F93" s="160" t="s">
        <v>101</v>
      </c>
      <c r="G93" s="160"/>
      <c r="H93" s="160"/>
    </row>
  </sheetData>
  <mergeCells count="70">
    <mergeCell ref="A46:C46"/>
    <mergeCell ref="A75:C75"/>
    <mergeCell ref="A76:C76"/>
    <mergeCell ref="A72:C72"/>
    <mergeCell ref="A73:C73"/>
    <mergeCell ref="A74:C74"/>
    <mergeCell ref="A52:C52"/>
    <mergeCell ref="A83:C83"/>
    <mergeCell ref="A17:C17"/>
    <mergeCell ref="A18:C18"/>
    <mergeCell ref="A13:C13"/>
    <mergeCell ref="A19:C19"/>
    <mergeCell ref="A20:C20"/>
    <mergeCell ref="A28:C28"/>
    <mergeCell ref="A21:C21"/>
    <mergeCell ref="A43:C43"/>
    <mergeCell ref="A39:C39"/>
    <mergeCell ref="A14:C14"/>
    <mergeCell ref="A15:C15"/>
    <mergeCell ref="A22:C22"/>
    <mergeCell ref="A23:C23"/>
    <mergeCell ref="A24:C24"/>
    <mergeCell ref="A29:C29"/>
    <mergeCell ref="A6:I6"/>
    <mergeCell ref="A8:C8"/>
    <mergeCell ref="A10:C10"/>
    <mergeCell ref="A11:C11"/>
    <mergeCell ref="A12:C12"/>
    <mergeCell ref="A9:C9"/>
    <mergeCell ref="A30:C30"/>
    <mergeCell ref="A31:C31"/>
    <mergeCell ref="A44:C44"/>
    <mergeCell ref="A35:C35"/>
    <mergeCell ref="A36:C36"/>
    <mergeCell ref="A37:C37"/>
    <mergeCell ref="A40:C40"/>
    <mergeCell ref="A41:C41"/>
    <mergeCell ref="A42:C42"/>
    <mergeCell ref="A2:I2"/>
    <mergeCell ref="A4:I4"/>
    <mergeCell ref="A87:I87"/>
    <mergeCell ref="A85:I85"/>
    <mergeCell ref="A70:C70"/>
    <mergeCell ref="A79:C79"/>
    <mergeCell ref="A80:C80"/>
    <mergeCell ref="A81:C81"/>
    <mergeCell ref="A82:C82"/>
    <mergeCell ref="A63:C63"/>
    <mergeCell ref="A66:C66"/>
    <mergeCell ref="A67:C67"/>
    <mergeCell ref="A69:C69"/>
    <mergeCell ref="A59:C59"/>
    <mergeCell ref="A60:C60"/>
    <mergeCell ref="A61:C61"/>
    <mergeCell ref="F93:H93"/>
    <mergeCell ref="A25:C25"/>
    <mergeCell ref="A16:C16"/>
    <mergeCell ref="F91:H91"/>
    <mergeCell ref="A89:B89"/>
    <mergeCell ref="A90:B90"/>
    <mergeCell ref="A62:C62"/>
    <mergeCell ref="A53:C53"/>
    <mergeCell ref="A54:C54"/>
    <mergeCell ref="A55:C55"/>
    <mergeCell ref="A56:C56"/>
    <mergeCell ref="A68:C68"/>
    <mergeCell ref="A47:C47"/>
    <mergeCell ref="A48:C48"/>
    <mergeCell ref="A49:C49"/>
    <mergeCell ref="A51:C51"/>
  </mergeCells>
  <pageMargins left="0.7" right="0.7" top="0.75" bottom="0.75" header="0.3" footer="0.3"/>
  <pageSetup paperSize="9" scale="77" fitToHeight="0" orientation="landscape" r:id="rId1"/>
  <headerFooter differentOddEven="1" differentFirst="1">
    <oddFooter>&amp;C11</oddFooter>
    <evenFooter>&amp;C10</evenFooter>
    <firstFooter>&amp;C9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</cp:lastModifiedBy>
  <cp:lastPrinted>2025-10-23T10:36:35Z</cp:lastPrinted>
  <dcterms:created xsi:type="dcterms:W3CDTF">2022-08-12T12:51:27Z</dcterms:created>
  <dcterms:modified xsi:type="dcterms:W3CDTF">2025-10-24T19:10:36Z</dcterms:modified>
</cp:coreProperties>
</file>