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tanova\Izvještaji JURA\Izvjestaji_2025\Izvjestaj_izvrsenje_1-12_2025\"/>
    </mc:Choice>
  </mc:AlternateContent>
  <xr:revisionPtr revIDLastSave="0" documentId="13_ncr:1_{32203E3D-622C-4842-B91E-2A95053A208C}" xr6:coauthVersionLast="47" xr6:coauthVersionMax="47" xr10:uidLastSave="{00000000-0000-0000-0000-000000000000}"/>
  <bookViews>
    <workbookView xWindow="-108" yWindow="-108" windowWidth="23256" windowHeight="12576" tabRatio="797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1.'!$A$1:$G$206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" l="1"/>
  <c r="I33" i="3"/>
  <c r="I34" i="3"/>
  <c r="F172" i="1"/>
  <c r="D35" i="12"/>
  <c r="E35" i="12"/>
  <c r="E64" i="11"/>
  <c r="C71" i="11"/>
  <c r="B71" i="11"/>
  <c r="E18" i="11"/>
  <c r="E17" i="11"/>
  <c r="G6" i="4"/>
  <c r="F6" i="4"/>
  <c r="F8" i="4"/>
  <c r="F11" i="4"/>
  <c r="C26" i="11"/>
  <c r="B26" i="11"/>
  <c r="D60" i="11"/>
  <c r="E60" i="11" s="1"/>
  <c r="D58" i="11"/>
  <c r="E58" i="11" s="1"/>
  <c r="D31" i="11"/>
  <c r="E31" i="11" s="1"/>
  <c r="F33" i="1" l="1"/>
  <c r="G33" i="1"/>
  <c r="C35" i="12" l="1"/>
  <c r="D67" i="11" l="1"/>
  <c r="E67" i="11" s="1"/>
  <c r="E22" i="11" l="1"/>
  <c r="E21" i="11"/>
  <c r="G9" i="8"/>
  <c r="G18" i="8" l="1"/>
  <c r="G20" i="8"/>
  <c r="G21" i="8"/>
  <c r="G7" i="8"/>
  <c r="G11" i="8"/>
  <c r="G19" i="2"/>
  <c r="G21" i="2"/>
  <c r="G22" i="2"/>
  <c r="G16" i="2"/>
  <c r="F16" i="2"/>
  <c r="F10" i="2"/>
  <c r="F12" i="2"/>
  <c r="G10" i="2"/>
  <c r="G12" i="2"/>
  <c r="G11" i="4"/>
  <c r="G8" i="4"/>
  <c r="G15" i="12"/>
  <c r="G37" i="3"/>
  <c r="G36" i="3"/>
  <c r="G31" i="3"/>
  <c r="G29" i="3"/>
  <c r="G16" i="3"/>
  <c r="G15" i="3"/>
  <c r="G10" i="3"/>
  <c r="G8" i="3"/>
  <c r="G12" i="3"/>
  <c r="G13" i="3"/>
  <c r="G18" i="3"/>
  <c r="G20" i="3"/>
  <c r="G21" i="3"/>
  <c r="G174" i="1"/>
  <c r="G175" i="1"/>
  <c r="G179" i="1"/>
  <c r="G180" i="1"/>
  <c r="G181" i="1"/>
  <c r="G183" i="1"/>
  <c r="G184" i="1"/>
  <c r="G99" i="1"/>
  <c r="G100" i="1"/>
  <c r="G101" i="1"/>
  <c r="G102" i="1"/>
  <c r="G104" i="1"/>
  <c r="G106" i="1"/>
  <c r="G107" i="1"/>
  <c r="G108" i="1"/>
  <c r="G112" i="1"/>
  <c r="G113" i="1"/>
  <c r="G114" i="1"/>
  <c r="G115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4" i="1"/>
  <c r="G136" i="1"/>
  <c r="G137" i="1"/>
  <c r="G138" i="1"/>
  <c r="G139" i="1"/>
  <c r="G140" i="1"/>
  <c r="G141" i="1"/>
  <c r="G142" i="1"/>
  <c r="G146" i="1"/>
  <c r="G147" i="1"/>
  <c r="G149" i="1"/>
  <c r="G150" i="1"/>
  <c r="G151" i="1"/>
  <c r="G57" i="1"/>
  <c r="G56" i="1"/>
  <c r="G53" i="1"/>
  <c r="G52" i="1"/>
  <c r="G51" i="1"/>
  <c r="G49" i="1"/>
  <c r="G48" i="1"/>
  <c r="G45" i="1"/>
  <c r="G44" i="1"/>
  <c r="G41" i="1"/>
  <c r="G40" i="1"/>
  <c r="G39" i="1"/>
  <c r="G38" i="1"/>
  <c r="G37" i="1"/>
  <c r="G32" i="1"/>
  <c r="G31" i="1"/>
  <c r="G30" i="1"/>
  <c r="G28" i="1"/>
  <c r="G27" i="1"/>
  <c r="G25" i="1"/>
  <c r="G24" i="1"/>
  <c r="G22" i="1"/>
  <c r="G21" i="1"/>
  <c r="G19" i="1"/>
  <c r="G18" i="1"/>
  <c r="G17" i="1"/>
  <c r="G16" i="1"/>
  <c r="G14" i="1"/>
  <c r="G18" i="12"/>
  <c r="G17" i="12"/>
  <c r="F15" i="12"/>
  <c r="D65" i="11" l="1"/>
  <c r="C69" i="11"/>
  <c r="C68" i="11" s="1"/>
  <c r="B69" i="11"/>
  <c r="B68" i="11" s="1"/>
  <c r="D70" i="11"/>
  <c r="E70" i="11" s="1"/>
  <c r="C163" i="11"/>
  <c r="C162" i="11" s="1"/>
  <c r="B163" i="11"/>
  <c r="D164" i="11"/>
  <c r="E164" i="11" s="1"/>
  <c r="C138" i="11"/>
  <c r="C116" i="11"/>
  <c r="C94" i="11"/>
  <c r="C83" i="11"/>
  <c r="C75" i="11"/>
  <c r="C63" i="11"/>
  <c r="C16" i="11" s="1"/>
  <c r="D157" i="11"/>
  <c r="E157" i="11" s="1"/>
  <c r="D142" i="11"/>
  <c r="E142" i="11" s="1"/>
  <c r="D139" i="11"/>
  <c r="E139" i="11" s="1"/>
  <c r="B138" i="11"/>
  <c r="D135" i="11"/>
  <c r="E135" i="11" s="1"/>
  <c r="D120" i="11"/>
  <c r="E120" i="11" s="1"/>
  <c r="D117" i="11"/>
  <c r="E117" i="11" s="1"/>
  <c r="B116" i="11"/>
  <c r="D113" i="11"/>
  <c r="E113" i="11" s="1"/>
  <c r="D98" i="11"/>
  <c r="E98" i="11" s="1"/>
  <c r="D95" i="11"/>
  <c r="E95" i="11" s="1"/>
  <c r="B94" i="11"/>
  <c r="D87" i="11"/>
  <c r="E87" i="11" s="1"/>
  <c r="D84" i="11"/>
  <c r="E84" i="11" s="1"/>
  <c r="B83" i="11"/>
  <c r="D79" i="11"/>
  <c r="E79" i="11" s="1"/>
  <c r="D76" i="11"/>
  <c r="E76" i="11" s="1"/>
  <c r="B75" i="11"/>
  <c r="B63" i="11"/>
  <c r="B16" i="11" s="1"/>
  <c r="D54" i="11"/>
  <c r="E54" i="11" s="1"/>
  <c r="D27" i="11"/>
  <c r="E27" i="11" s="1"/>
  <c r="D63" i="11" l="1"/>
  <c r="E63" i="11" s="1"/>
  <c r="E65" i="11"/>
  <c r="D26" i="11"/>
  <c r="C20" i="11"/>
  <c r="C25" i="11"/>
  <c r="C24" i="11" s="1"/>
  <c r="C15" i="11"/>
  <c r="C19" i="11"/>
  <c r="D16" i="11"/>
  <c r="E16" i="11" s="1"/>
  <c r="B20" i="11"/>
  <c r="B19" i="11"/>
  <c r="D69" i="11"/>
  <c r="E69" i="11" s="1"/>
  <c r="B25" i="11"/>
  <c r="B24" i="11" s="1"/>
  <c r="B15" i="11"/>
  <c r="D163" i="11"/>
  <c r="E163" i="11" s="1"/>
  <c r="B74" i="11"/>
  <c r="B93" i="11"/>
  <c r="C93" i="11"/>
  <c r="D94" i="11"/>
  <c r="E94" i="11" s="1"/>
  <c r="C74" i="11"/>
  <c r="D75" i="11"/>
  <c r="E75" i="11" s="1"/>
  <c r="D83" i="11"/>
  <c r="E83" i="11" s="1"/>
  <c r="D138" i="11"/>
  <c r="E138" i="11" s="1"/>
  <c r="D116" i="11"/>
  <c r="E116" i="11" s="1"/>
  <c r="D25" i="11" l="1"/>
  <c r="E26" i="11"/>
  <c r="C73" i="11"/>
  <c r="C14" i="11"/>
  <c r="C13" i="11" s="1"/>
  <c r="C12" i="11" s="1"/>
  <c r="D162" i="11"/>
  <c r="E162" i="11" s="1"/>
  <c r="D19" i="11"/>
  <c r="E19" i="11" s="1"/>
  <c r="D20" i="11"/>
  <c r="E20" i="11" s="1"/>
  <c r="D15" i="11"/>
  <c r="E15" i="11" s="1"/>
  <c r="B14" i="11"/>
  <c r="B13" i="11" s="1"/>
  <c r="D93" i="11"/>
  <c r="E93" i="11" s="1"/>
  <c r="D74" i="11"/>
  <c r="E74" i="11" s="1"/>
  <c r="E25" i="11" l="1"/>
  <c r="D24" i="11"/>
  <c r="E24" i="11" s="1"/>
  <c r="D73" i="11"/>
  <c r="E73" i="11" s="1"/>
  <c r="B12" i="11"/>
  <c r="D14" i="11"/>
  <c r="E14" i="11" s="1"/>
  <c r="D12" i="11" l="1"/>
  <c r="E12" i="11" s="1"/>
  <c r="D13" i="11"/>
  <c r="E13" i="11" s="1"/>
  <c r="D19" i="8"/>
  <c r="D17" i="8"/>
  <c r="D23" i="8" s="1"/>
  <c r="D10" i="8"/>
  <c r="D8" i="8"/>
  <c r="D6" i="8"/>
  <c r="D13" i="8" s="1"/>
  <c r="D20" i="2"/>
  <c r="D18" i="2"/>
  <c r="D11" i="2"/>
  <c r="D9" i="2"/>
  <c r="D8" i="2" s="1"/>
  <c r="D14" i="2" s="1"/>
  <c r="D32" i="4"/>
  <c r="D24" i="4"/>
  <c r="D17" i="4"/>
  <c r="D12" i="4"/>
  <c r="D6" i="4"/>
  <c r="D43" i="3"/>
  <c r="D40" i="3"/>
  <c r="D38" i="3"/>
  <c r="D35" i="3"/>
  <c r="D32" i="3"/>
  <c r="D30" i="3"/>
  <c r="D28" i="3"/>
  <c r="D19" i="3"/>
  <c r="D17" i="3"/>
  <c r="D14" i="3"/>
  <c r="D11" i="3"/>
  <c r="D9" i="3"/>
  <c r="D7" i="3"/>
  <c r="D171" i="1"/>
  <c r="D96" i="1"/>
  <c r="D69" i="1"/>
  <c r="D16" i="12" s="1"/>
  <c r="D11" i="1"/>
  <c r="D22" i="12"/>
  <c r="D21" i="12"/>
  <c r="F21" i="8"/>
  <c r="F20" i="8"/>
  <c r="F18" i="8"/>
  <c r="F11" i="8"/>
  <c r="F9" i="8"/>
  <c r="F7" i="8"/>
  <c r="F22" i="2"/>
  <c r="F21" i="2"/>
  <c r="F19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0" i="4"/>
  <c r="F10" i="4"/>
  <c r="G9" i="4"/>
  <c r="F9" i="4"/>
  <c r="G7" i="4"/>
  <c r="F7" i="4"/>
  <c r="G44" i="3"/>
  <c r="F44" i="3"/>
  <c r="G42" i="3"/>
  <c r="F42" i="3"/>
  <c r="G41" i="3"/>
  <c r="F41" i="3"/>
  <c r="G39" i="3"/>
  <c r="F39" i="3"/>
  <c r="F37" i="3"/>
  <c r="F36" i="3"/>
  <c r="G34" i="3"/>
  <c r="F34" i="3"/>
  <c r="G33" i="3"/>
  <c r="F33" i="3"/>
  <c r="F31" i="3"/>
  <c r="F29" i="3"/>
  <c r="F21" i="3"/>
  <c r="F20" i="3"/>
  <c r="F18" i="3"/>
  <c r="F16" i="3"/>
  <c r="F15" i="3"/>
  <c r="F13" i="3"/>
  <c r="F12" i="3"/>
  <c r="F10" i="3"/>
  <c r="F8" i="3"/>
  <c r="G204" i="1"/>
  <c r="F204" i="1"/>
  <c r="G202" i="1"/>
  <c r="F202" i="1"/>
  <c r="G198" i="1"/>
  <c r="F198" i="1"/>
  <c r="G196" i="1"/>
  <c r="F196" i="1"/>
  <c r="G194" i="1"/>
  <c r="F194" i="1"/>
  <c r="G193" i="1"/>
  <c r="F193" i="1"/>
  <c r="G191" i="1"/>
  <c r="F191" i="1"/>
  <c r="G189" i="1"/>
  <c r="F189" i="1"/>
  <c r="G188" i="1"/>
  <c r="F188" i="1"/>
  <c r="G187" i="1"/>
  <c r="F187" i="1"/>
  <c r="G186" i="1"/>
  <c r="F186" i="1"/>
  <c r="G185" i="1"/>
  <c r="F185" i="1"/>
  <c r="F184" i="1"/>
  <c r="F183" i="1"/>
  <c r="F181" i="1"/>
  <c r="F180" i="1"/>
  <c r="F179" i="1"/>
  <c r="F175" i="1"/>
  <c r="F174" i="1"/>
  <c r="G168" i="1"/>
  <c r="F168" i="1"/>
  <c r="G166" i="1"/>
  <c r="F166" i="1"/>
  <c r="G165" i="1"/>
  <c r="F165" i="1"/>
  <c r="G161" i="1"/>
  <c r="F161" i="1"/>
  <c r="G160" i="1"/>
  <c r="F160" i="1"/>
  <c r="G156" i="1"/>
  <c r="F156" i="1"/>
  <c r="G152" i="1"/>
  <c r="F152" i="1"/>
  <c r="F151" i="1"/>
  <c r="F150" i="1"/>
  <c r="F149" i="1"/>
  <c r="F147" i="1"/>
  <c r="F146" i="1"/>
  <c r="F142" i="1"/>
  <c r="F141" i="1"/>
  <c r="F140" i="1"/>
  <c r="F139" i="1"/>
  <c r="F138" i="1"/>
  <c r="F137" i="1"/>
  <c r="F136" i="1"/>
  <c r="F134" i="1"/>
  <c r="F132" i="1"/>
  <c r="F131" i="1"/>
  <c r="F130" i="1"/>
  <c r="F129" i="1"/>
  <c r="F128" i="1"/>
  <c r="F127" i="1"/>
  <c r="F126" i="1"/>
  <c r="F125" i="1"/>
  <c r="F124" i="1"/>
  <c r="F122" i="1"/>
  <c r="F121" i="1"/>
  <c r="F120" i="1"/>
  <c r="F119" i="1"/>
  <c r="F118" i="1"/>
  <c r="F117" i="1"/>
  <c r="F115" i="1"/>
  <c r="F114" i="1"/>
  <c r="F113" i="1"/>
  <c r="F112" i="1"/>
  <c r="F108" i="1"/>
  <c r="F107" i="1"/>
  <c r="F106" i="1"/>
  <c r="F104" i="1"/>
  <c r="F102" i="1"/>
  <c r="F101" i="1"/>
  <c r="F100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F57" i="1"/>
  <c r="F56" i="1"/>
  <c r="F52" i="1"/>
  <c r="F51" i="1"/>
  <c r="F49" i="1"/>
  <c r="F48" i="1"/>
  <c r="F44" i="1"/>
  <c r="F40" i="1"/>
  <c r="F39" i="1"/>
  <c r="F38" i="1"/>
  <c r="F37" i="1"/>
  <c r="F32" i="1"/>
  <c r="F31" i="1"/>
  <c r="F30" i="1"/>
  <c r="F28" i="1"/>
  <c r="F27" i="1"/>
  <c r="F25" i="1"/>
  <c r="F24" i="1"/>
  <c r="F22" i="1"/>
  <c r="F21" i="1"/>
  <c r="F19" i="1"/>
  <c r="F18" i="1"/>
  <c r="F17" i="1"/>
  <c r="F16" i="1"/>
  <c r="F14" i="1"/>
  <c r="D81" i="1" l="1"/>
  <c r="D206" i="1"/>
  <c r="D23" i="12"/>
  <c r="D17" i="2"/>
  <c r="D24" i="2" s="1"/>
  <c r="D46" i="3"/>
  <c r="D38" i="4"/>
  <c r="D23" i="3"/>
  <c r="C96" i="1"/>
  <c r="C6" i="8"/>
  <c r="E6" i="8"/>
  <c r="C8" i="8"/>
  <c r="E8" i="8"/>
  <c r="G8" i="8" s="1"/>
  <c r="C10" i="8"/>
  <c r="E10" i="8"/>
  <c r="G10" i="8" s="1"/>
  <c r="C17" i="8"/>
  <c r="E17" i="8"/>
  <c r="G17" i="8" s="1"/>
  <c r="C19" i="8"/>
  <c r="E19" i="8"/>
  <c r="G19" i="8" s="1"/>
  <c r="B19" i="8"/>
  <c r="B17" i="8"/>
  <c r="B10" i="8"/>
  <c r="B8" i="8"/>
  <c r="B6" i="8"/>
  <c r="C18" i="2"/>
  <c r="E18" i="2"/>
  <c r="G18" i="2" s="1"/>
  <c r="C20" i="2"/>
  <c r="E20" i="2"/>
  <c r="G20" i="2" s="1"/>
  <c r="B20" i="2"/>
  <c r="B18" i="2"/>
  <c r="C9" i="2"/>
  <c r="E9" i="2"/>
  <c r="C11" i="2"/>
  <c r="E11" i="2"/>
  <c r="B11" i="2"/>
  <c r="B9" i="2"/>
  <c r="C6" i="4"/>
  <c r="E6" i="4"/>
  <c r="C12" i="4"/>
  <c r="E12" i="4"/>
  <c r="C17" i="4"/>
  <c r="E17" i="4"/>
  <c r="C24" i="4"/>
  <c r="E24" i="4"/>
  <c r="C32" i="4"/>
  <c r="E32" i="4"/>
  <c r="B32" i="4"/>
  <c r="B24" i="4"/>
  <c r="B17" i="4"/>
  <c r="B12" i="4"/>
  <c r="B6" i="4"/>
  <c r="C28" i="3"/>
  <c r="E28" i="3"/>
  <c r="G28" i="3" s="1"/>
  <c r="C30" i="3"/>
  <c r="E30" i="3"/>
  <c r="G30" i="3" s="1"/>
  <c r="C32" i="3"/>
  <c r="E32" i="3"/>
  <c r="C35" i="3"/>
  <c r="E35" i="3"/>
  <c r="G35" i="3" s="1"/>
  <c r="C38" i="3"/>
  <c r="E38" i="3"/>
  <c r="C40" i="3"/>
  <c r="E40" i="3"/>
  <c r="C43" i="3"/>
  <c r="E43" i="3"/>
  <c r="B43" i="3"/>
  <c r="B40" i="3"/>
  <c r="B35" i="3"/>
  <c r="B32" i="3"/>
  <c r="B30" i="3"/>
  <c r="B28" i="3"/>
  <c r="C7" i="3"/>
  <c r="E7" i="3"/>
  <c r="G7" i="3" s="1"/>
  <c r="C9" i="3"/>
  <c r="E9" i="3"/>
  <c r="G9" i="3" s="1"/>
  <c r="C11" i="3"/>
  <c r="E11" i="3"/>
  <c r="G11" i="3" s="1"/>
  <c r="C14" i="3"/>
  <c r="E14" i="3"/>
  <c r="G14" i="3" s="1"/>
  <c r="C17" i="3"/>
  <c r="E17" i="3"/>
  <c r="G17" i="3" s="1"/>
  <c r="C19" i="3"/>
  <c r="E19" i="3"/>
  <c r="G19" i="3" s="1"/>
  <c r="B19" i="3"/>
  <c r="B17" i="3"/>
  <c r="B14" i="3"/>
  <c r="B11" i="3"/>
  <c r="B9" i="3"/>
  <c r="B7" i="3"/>
  <c r="E13" i="1"/>
  <c r="G13" i="1" s="1"/>
  <c r="B13" i="1"/>
  <c r="E15" i="1"/>
  <c r="G15" i="1" s="1"/>
  <c r="E20" i="1"/>
  <c r="G20" i="1" s="1"/>
  <c r="E23" i="1"/>
  <c r="G23" i="1" s="1"/>
  <c r="E26" i="1"/>
  <c r="G26" i="1" s="1"/>
  <c r="E29" i="1"/>
  <c r="G29" i="1" s="1"/>
  <c r="E36" i="1"/>
  <c r="G36" i="1" s="1"/>
  <c r="E43" i="1"/>
  <c r="G43" i="1" s="1"/>
  <c r="E47" i="1"/>
  <c r="G47" i="1" s="1"/>
  <c r="E50" i="1"/>
  <c r="G50" i="1" s="1"/>
  <c r="E55" i="1"/>
  <c r="G55" i="1" s="1"/>
  <c r="E60" i="1"/>
  <c r="E64" i="1"/>
  <c r="C69" i="1"/>
  <c r="E71" i="1"/>
  <c r="E73" i="1"/>
  <c r="E77" i="1"/>
  <c r="E98" i="1"/>
  <c r="G98" i="1" s="1"/>
  <c r="E103" i="1"/>
  <c r="G103" i="1" s="1"/>
  <c r="E105" i="1"/>
  <c r="G105" i="1" s="1"/>
  <c r="E111" i="1"/>
  <c r="G111" i="1" s="1"/>
  <c r="E116" i="1"/>
  <c r="G116" i="1" s="1"/>
  <c r="E123" i="1"/>
  <c r="G123" i="1" s="1"/>
  <c r="E133" i="1"/>
  <c r="G133" i="1" s="1"/>
  <c r="E135" i="1"/>
  <c r="G135" i="1" s="1"/>
  <c r="E145" i="1"/>
  <c r="E148" i="1"/>
  <c r="G148" i="1" s="1"/>
  <c r="E155" i="1"/>
  <c r="E159" i="1"/>
  <c r="E164" i="1"/>
  <c r="E167" i="1"/>
  <c r="E173" i="1"/>
  <c r="G173" i="1" s="1"/>
  <c r="E178" i="1"/>
  <c r="E182" i="1"/>
  <c r="G182" i="1" s="1"/>
  <c r="E190" i="1"/>
  <c r="E192" i="1"/>
  <c r="E195" i="1"/>
  <c r="E197" i="1"/>
  <c r="E201" i="1"/>
  <c r="E203" i="1"/>
  <c r="B203" i="1"/>
  <c r="B201" i="1"/>
  <c r="B197" i="1"/>
  <c r="B195" i="1"/>
  <c r="B192" i="1"/>
  <c r="B190" i="1"/>
  <c r="B182" i="1"/>
  <c r="B178" i="1"/>
  <c r="B173" i="1"/>
  <c r="B172" i="1" s="1"/>
  <c r="B167" i="1"/>
  <c r="B164" i="1"/>
  <c r="B159" i="1"/>
  <c r="B158" i="1" s="1"/>
  <c r="B155" i="1"/>
  <c r="B154" i="1" s="1"/>
  <c r="B148" i="1"/>
  <c r="B145" i="1"/>
  <c r="B135" i="1"/>
  <c r="B133" i="1"/>
  <c r="B123" i="1"/>
  <c r="B116" i="1"/>
  <c r="B111" i="1"/>
  <c r="B105" i="1"/>
  <c r="B103" i="1"/>
  <c r="B98" i="1"/>
  <c r="B77" i="1"/>
  <c r="B73" i="1"/>
  <c r="B71" i="1"/>
  <c r="B70" i="1" s="1"/>
  <c r="B69" i="1" s="1"/>
  <c r="B16" i="12" s="1"/>
  <c r="B29" i="1"/>
  <c r="B55" i="1"/>
  <c r="B64" i="1"/>
  <c r="B63" i="1" s="1"/>
  <c r="B60" i="1"/>
  <c r="B50" i="1"/>
  <c r="B47" i="1"/>
  <c r="B43" i="1"/>
  <c r="B42" i="1" s="1"/>
  <c r="B36" i="1"/>
  <c r="B35" i="1" s="1"/>
  <c r="B26" i="1"/>
  <c r="B23" i="1"/>
  <c r="B20" i="1"/>
  <c r="B15" i="1"/>
  <c r="C21" i="12"/>
  <c r="E21" i="12"/>
  <c r="C22" i="12"/>
  <c r="E22" i="12"/>
  <c r="B22" i="12"/>
  <c r="G6" i="8" l="1"/>
  <c r="F6" i="8"/>
  <c r="G9" i="2"/>
  <c r="F9" i="2"/>
  <c r="G11" i="2"/>
  <c r="F11" i="2"/>
  <c r="E177" i="1"/>
  <c r="G177" i="1" s="1"/>
  <c r="G178" i="1"/>
  <c r="E144" i="1"/>
  <c r="G144" i="1" s="1"/>
  <c r="G145" i="1"/>
  <c r="C16" i="12"/>
  <c r="B200" i="1"/>
  <c r="B23" i="8"/>
  <c r="B17" i="2"/>
  <c r="B24" i="2" s="1"/>
  <c r="G203" i="1"/>
  <c r="F203" i="1"/>
  <c r="G201" i="1"/>
  <c r="F201" i="1"/>
  <c r="G197" i="1"/>
  <c r="F197" i="1"/>
  <c r="G195" i="1"/>
  <c r="F195" i="1"/>
  <c r="G190" i="1"/>
  <c r="F190" i="1"/>
  <c r="F178" i="1"/>
  <c r="E172" i="1"/>
  <c r="G172" i="1" s="1"/>
  <c r="F173" i="1"/>
  <c r="F167" i="1"/>
  <c r="G167" i="1"/>
  <c r="G164" i="1"/>
  <c r="F164" i="1"/>
  <c r="G155" i="1"/>
  <c r="F155" i="1"/>
  <c r="F145" i="1"/>
  <c r="F135" i="1"/>
  <c r="F133" i="1"/>
  <c r="G21" i="12"/>
  <c r="F22" i="12"/>
  <c r="G22" i="12"/>
  <c r="F98" i="1"/>
  <c r="F103" i="1"/>
  <c r="F105" i="1"/>
  <c r="F111" i="1"/>
  <c r="F116" i="1"/>
  <c r="F123" i="1"/>
  <c r="B110" i="1"/>
  <c r="F148" i="1"/>
  <c r="E158" i="1"/>
  <c r="F159" i="1"/>
  <c r="G159" i="1"/>
  <c r="F182" i="1"/>
  <c r="G192" i="1"/>
  <c r="F192" i="1"/>
  <c r="F19" i="8"/>
  <c r="F17" i="8"/>
  <c r="F10" i="8"/>
  <c r="F8" i="8"/>
  <c r="F20" i="2"/>
  <c r="F18" i="2"/>
  <c r="E8" i="2"/>
  <c r="F32" i="4"/>
  <c r="G32" i="4"/>
  <c r="G24" i="4"/>
  <c r="F24" i="4"/>
  <c r="G17" i="4"/>
  <c r="F17" i="4"/>
  <c r="G12" i="4"/>
  <c r="F12" i="4"/>
  <c r="G43" i="3"/>
  <c r="F43" i="3"/>
  <c r="G40" i="3"/>
  <c r="F40" i="3"/>
  <c r="G38" i="3"/>
  <c r="F38" i="3"/>
  <c r="F35" i="3"/>
  <c r="F32" i="3"/>
  <c r="G32" i="3"/>
  <c r="F30" i="3"/>
  <c r="F28" i="3"/>
  <c r="F19" i="3"/>
  <c r="F17" i="3"/>
  <c r="F14" i="3"/>
  <c r="F11" i="3"/>
  <c r="F9" i="3"/>
  <c r="F7" i="3"/>
  <c r="G77" i="1"/>
  <c r="F77" i="1"/>
  <c r="G73" i="1"/>
  <c r="F73" i="1"/>
  <c r="E70" i="1"/>
  <c r="G71" i="1"/>
  <c r="F71" i="1"/>
  <c r="G64" i="1"/>
  <c r="F64" i="1"/>
  <c r="G60" i="1"/>
  <c r="F60" i="1"/>
  <c r="F55" i="1"/>
  <c r="F50" i="1"/>
  <c r="B46" i="1"/>
  <c r="F47" i="1"/>
  <c r="E42" i="1"/>
  <c r="G42" i="1" s="1"/>
  <c r="F43" i="1"/>
  <c r="E35" i="1"/>
  <c r="G35" i="1" s="1"/>
  <c r="F36" i="1"/>
  <c r="F29" i="1"/>
  <c r="F26" i="1"/>
  <c r="F23" i="1"/>
  <c r="F20" i="1"/>
  <c r="F15" i="1"/>
  <c r="F13" i="1"/>
  <c r="C23" i="8"/>
  <c r="E13" i="8"/>
  <c r="G13" i="8" s="1"/>
  <c r="C8" i="2"/>
  <c r="C14" i="2" s="1"/>
  <c r="B38" i="4"/>
  <c r="E110" i="1"/>
  <c r="G110" i="1" s="1"/>
  <c r="E23" i="8"/>
  <c r="G23" i="8" s="1"/>
  <c r="C13" i="8"/>
  <c r="B13" i="8"/>
  <c r="E17" i="2"/>
  <c r="C17" i="2"/>
  <c r="B8" i="2"/>
  <c r="B21" i="12" s="1"/>
  <c r="F21" i="12" s="1"/>
  <c r="E38" i="4"/>
  <c r="G38" i="4" s="1"/>
  <c r="C38" i="4"/>
  <c r="C46" i="3"/>
  <c r="B46" i="3"/>
  <c r="E46" i="3"/>
  <c r="G46" i="3" s="1"/>
  <c r="C23" i="3"/>
  <c r="B23" i="3"/>
  <c r="E23" i="3"/>
  <c r="G23" i="3" s="1"/>
  <c r="E54" i="1"/>
  <c r="G54" i="1" s="1"/>
  <c r="B144" i="1"/>
  <c r="B163" i="1"/>
  <c r="B97" i="1"/>
  <c r="E163" i="1"/>
  <c r="E63" i="1"/>
  <c r="B12" i="1"/>
  <c r="E154" i="1"/>
  <c r="E97" i="1"/>
  <c r="G97" i="1" s="1"/>
  <c r="E46" i="1"/>
  <c r="G46" i="1" s="1"/>
  <c r="E200" i="1"/>
  <c r="E12" i="1"/>
  <c r="G12" i="1" s="1"/>
  <c r="C11" i="1"/>
  <c r="C171" i="1"/>
  <c r="B177" i="1"/>
  <c r="B54" i="1"/>
  <c r="G8" i="2" l="1"/>
  <c r="F8" i="2"/>
  <c r="G17" i="2"/>
  <c r="F17" i="2"/>
  <c r="B171" i="1"/>
  <c r="C81" i="1"/>
  <c r="D19" i="12"/>
  <c r="G200" i="1"/>
  <c r="F200" i="1"/>
  <c r="G163" i="1"/>
  <c r="F163" i="1"/>
  <c r="G154" i="1"/>
  <c r="F154" i="1"/>
  <c r="F97" i="1"/>
  <c r="F110" i="1"/>
  <c r="B96" i="1"/>
  <c r="F144" i="1"/>
  <c r="F158" i="1"/>
  <c r="G158" i="1"/>
  <c r="F177" i="1"/>
  <c r="F23" i="8"/>
  <c r="F13" i="8"/>
  <c r="E24" i="2"/>
  <c r="G24" i="2" s="1"/>
  <c r="E14" i="2"/>
  <c r="B14" i="2"/>
  <c r="F38" i="4"/>
  <c r="F46" i="3"/>
  <c r="F23" i="3"/>
  <c r="E69" i="1"/>
  <c r="G69" i="1" s="1"/>
  <c r="G70" i="1"/>
  <c r="F70" i="1"/>
  <c r="F63" i="1"/>
  <c r="G63" i="1"/>
  <c r="F54" i="1"/>
  <c r="F46" i="1"/>
  <c r="F42" i="1"/>
  <c r="F35" i="1"/>
  <c r="F12" i="1"/>
  <c r="E96" i="1"/>
  <c r="C24" i="2"/>
  <c r="E171" i="1"/>
  <c r="G171" i="1" s="1"/>
  <c r="E11" i="1"/>
  <c r="G11" i="1" s="1"/>
  <c r="B11" i="1"/>
  <c r="C206" i="1"/>
  <c r="B35" i="12"/>
  <c r="B23" i="12"/>
  <c r="F14" i="2" l="1"/>
  <c r="G14" i="2"/>
  <c r="E206" i="1"/>
  <c r="G96" i="1"/>
  <c r="D25" i="12"/>
  <c r="D26" i="12"/>
  <c r="F17" i="12"/>
  <c r="F96" i="1"/>
  <c r="F18" i="12"/>
  <c r="F171" i="1"/>
  <c r="F24" i="2"/>
  <c r="E16" i="12"/>
  <c r="G16" i="12" s="1"/>
  <c r="F69" i="1"/>
  <c r="E81" i="1"/>
  <c r="G81" i="1" s="1"/>
  <c r="B25" i="12"/>
  <c r="B27" i="12" s="1"/>
  <c r="B37" i="12" s="1"/>
  <c r="F11" i="1"/>
  <c r="B81" i="1"/>
  <c r="B206" i="1"/>
  <c r="C19" i="12"/>
  <c r="C26" i="12"/>
  <c r="C23" i="12"/>
  <c r="C25" i="12"/>
  <c r="E23" i="12"/>
  <c r="G26" i="12" l="1"/>
  <c r="F206" i="1"/>
  <c r="G206" i="1"/>
  <c r="D27" i="12"/>
  <c r="D37" i="12" s="1"/>
  <c r="E26" i="12"/>
  <c r="F26" i="12" s="1"/>
  <c r="F16" i="12"/>
  <c r="B19" i="12"/>
  <c r="F81" i="1"/>
  <c r="E25" i="12"/>
  <c r="E19" i="12"/>
  <c r="C27" i="12"/>
  <c r="C37" i="12" s="1"/>
  <c r="F25" i="12" l="1"/>
  <c r="E27" i="12"/>
  <c r="E37" i="12" s="1"/>
  <c r="G25" i="12"/>
  <c r="B162" i="11"/>
  <c r="B73" i="11" s="1"/>
</calcChain>
</file>

<file path=xl/sharedStrings.xml><?xml version="1.0" encoding="utf-8"?>
<sst xmlns="http://schemas.openxmlformats.org/spreadsheetml/2006/main" count="521" uniqueCount="309">
  <si>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</si>
  <si>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</si>
  <si>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</si>
  <si>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</si>
  <si>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</si>
  <si>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</si>
  <si>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</si>
  <si>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</si>
  <si>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</si>
  <si>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</si>
  <si>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</si>
  <si>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</si>
  <si>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</si>
  <si>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</si>
  <si>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</si>
  <si>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</si>
  <si>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</si>
  <si>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</si>
  <si>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</si>
  <si>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</si>
  <si>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</si>
  <si>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</si>
  <si>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</si>
  <si>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</si>
  <si>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</si>
  <si>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</si>
  <si>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</si>
  <si>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</si>
  <si>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</si>
  <si>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</si>
  <si>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</si>
  <si>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</si>
  <si>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</si>
  <si>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</si>
  <si>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</si>
  <si>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</si>
  <si>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</si>
  <si>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</si>
  <si>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</si>
  <si>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</si>
  <si>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</si>
  <si>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</si>
  <si>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</si>
  <si>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</si>
  <si>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</si>
  <si>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</si>
  <si>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</si>
  <si>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</si>
  <si>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</si>
  <si>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</si>
  <si>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</si>
  <si>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</si>
  <si>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</si>
  <si>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</si>
  <si>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</si>
  <si>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</si>
  <si>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</si>
  <si>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</si>
  <si>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</si>
  <si>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</si>
  <si>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</si>
  <si>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</si>
  <si>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</si>
  <si>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</si>
  <si>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</si>
  <si>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</si>
  <si>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</si>
  <si>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</si>
  <si>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</si>
  <si>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</si>
  <si>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</si>
  <si>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</si>
  <si>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</si>
  <si>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</si>
  <si>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</si>
  <si>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</si>
  <si>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</si>
  <si>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</si>
  <si>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</si>
  <si>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</si>
  <si>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</si>
  <si>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</si>
  <si>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</si>
  <si>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</si>
  <si>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</si>
  <si>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</si>
  <si>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</si>
  <si>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</si>
  <si>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</si>
  <si>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</si>
  <si>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</si>
  <si>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</si>
  <si>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</si>
  <si>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</si>
  <si>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</si>
  <si>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</si>
  <si>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</si>
  <si>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</si>
  <si>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</si>
  <si>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</si>
  <si>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</si>
  <si>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</si>
  <si>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</si>
  <si>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</si>
  <si>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</si>
  <si>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</si>
  <si>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</si>
  <si>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</si>
  <si>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</si>
  <si>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</si>
  <si>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</si>
  <si>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</si>
  <si>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</si>
  <si>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</si>
  <si>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</si>
  <si>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</si>
  <si>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</si>
  <si>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</si>
  <si>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</si>
  <si>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</si>
  <si>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</si>
  <si>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</si>
  <si>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</si>
  <si>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</si>
  <si>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</si>
  <si>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</si>
  <si>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</si>
  <si>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</si>
  <si>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</si>
  <si>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</si>
  <si>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</si>
  <si>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</si>
  <si>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</si>
  <si>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</si>
  <si>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</si>
  <si>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</si>
  <si>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</si>
  <si>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</si>
  <si>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</si>
  <si>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</si>
  <si>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</si>
  <si>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</si>
  <si>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</si>
  <si>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</si>
  <si>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</si>
  <si>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</si>
  <si>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</si>
  <si>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</si>
  <si>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</si>
  <si>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</si>
  <si>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</si>
  <si>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</si>
  <si>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</si>
  <si>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</si>
  <si>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</si>
  <si>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</si>
  <si>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</si>
  <si>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</si>
  <si>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</si>
  <si>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</si>
  <si>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</si>
  <si>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</si>
  <si>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</si>
  <si>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</si>
  <si>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</si>
  <si>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</si>
  <si>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</si>
  <si>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</si>
  <si>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</si>
  <si>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</si>
  <si>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</si>
  <si>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</si>
  <si>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</si>
  <si>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</si>
  <si>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</si>
  <si>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</si>
  <si>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</si>
  <si>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</si>
  <si>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</si>
  <si>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</si>
  <si>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</si>
  <si>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</si>
  <si>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</si>
  <si>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</si>
  <si>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</si>
  <si>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</si>
  <si>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</si>
  <si>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</si>
  <si>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</si>
  <si>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</si>
  <si>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</si>
  <si>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</si>
  <si>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</si>
  <si>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</si>
  <si>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</si>
  <si>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</si>
  <si>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</si>
  <si>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</si>
  <si>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</si>
  <si>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</si>
  <si>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</si>
  <si>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</si>
  <si>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</si>
  <si>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</si>
  <si>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</si>
  <si>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</si>
  <si>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</si>
  <si>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</si>
  <si>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</si>
  <si>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</si>
  <si>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</si>
  <si>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</si>
  <si>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</si>
  <si>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</si>
  <si>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</si>
  <si>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</si>
  <si>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</si>
  <si>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</si>
  <si>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</si>
  <si>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</si>
  <si>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</si>
  <si>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</si>
  <si>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</si>
  <si>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</si>
  <si>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</si>
  <si>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</si>
  <si>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</si>
  <si>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</si>
  <si>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</si>
  <si>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</si>
  <si>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</si>
  <si>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</si>
  <si>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</si>
  <si>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</si>
  <si>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</si>
  <si>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</si>
  <si>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</si>
  <si>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</si>
  <si>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</si>
  <si>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</si>
  <si>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</si>
  <si>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</si>
  <si>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</si>
  <si>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</si>
  <si>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</si>
  <si>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</si>
  <si>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</si>
  <si>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</si>
  <si>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</si>
  <si>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</si>
  <si>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</si>
  <si>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</si>
  <si>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</si>
  <si>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</si>
  <si>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</si>
  <si>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</si>
  <si>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</si>
  <si>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</si>
  <si>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</si>
  <si>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</si>
  <si>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</si>
  <si>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</si>
  <si>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>Razdjel: 18 UPRAVNI ODJEL ZA GOSPODARSTVO I EUROPSKE POSLOVE</t>
  </si>
  <si>
    <t>Glava: 18-2 JAVNA USTANOVA ZA REGIONALNI RAZVOJ VARAŽDINSKE ŽUPANIJE</t>
  </si>
  <si>
    <t>50346 JAVNA USTANOVA ZA REGIONALNI RAZVOJ VARAŽDINSKE ŽUPANIJE</t>
  </si>
  <si>
    <t>Program: 1135 REGIONALNI KOORDINATOR</t>
  </si>
  <si>
    <t>A113501 Rashodi za provođenje redovne djelatnosti</t>
  </si>
  <si>
    <t>34  Financijski rashodi</t>
  </si>
  <si>
    <t>42  Rashodi za nabavu proizvedene dugotrajne imovine</t>
  </si>
  <si>
    <t>41  Rashodi za nabavu neproizvedene dugotrajne imovine</t>
  </si>
  <si>
    <t>Program: 1140 PROGRAMI EUROPSKIH POSLOVA</t>
  </si>
  <si>
    <t>K114012 Solarne elektrane</t>
  </si>
  <si>
    <t>T114039 Suradnja za razvoj</t>
  </si>
  <si>
    <t>6=5/2*100</t>
  </si>
  <si>
    <t>PREDSJEDNICA UPRAVNOG VIJEĆA</t>
  </si>
  <si>
    <t>Karmen Emeršić</t>
  </si>
  <si>
    <t>5=4/3*100</t>
  </si>
  <si>
    <t>JAVNE USTANOVE ZA REGIONALNI RAZVOJ VARAŽDINSKE ŽUPANIJE</t>
  </si>
  <si>
    <t>* Redak UKUPAN DONOS MANJKA/VIŠKA IZ PRETHODNIH GODINA služi kao informacija i ne uzima se u obzir kod uravnoteženja fin. plana, već se fin. plan uravnotežuje retkom 
VIŠAK/MANJAK IZ PRETHODNIH GODINA ZA RASPOREDITI/POKRITI</t>
  </si>
  <si>
    <t>636 Pomoći proračunskim korisnicima iz proračuna koji im nije nadležan</t>
  </si>
  <si>
    <t>6361 Tekuće pomoći proračunskim korisnicima iz proračuna koji im nije nadležan</t>
  </si>
  <si>
    <t>6712 Prihodi iz nadležnog proračuna za financiranje rashoda za nabavu nefinancijske imovine</t>
  </si>
  <si>
    <t>Ostvarenje / izvršenje 
2024.</t>
  </si>
  <si>
    <t>Izvršenje 
2024.</t>
  </si>
  <si>
    <t>T114063 Tehnička pomoć javno pravnim tijelima</t>
  </si>
  <si>
    <t>3232 Usluge tekućeg i inbesticijskog održavanja</t>
  </si>
  <si>
    <t>7=5/4*100</t>
  </si>
  <si>
    <t xml:space="preserve">Prihodi i rashodi te primici i izdaci ostvareni su, odnosno izvršeni u 2025. godini u Računu prihoda i rashoda i Računu financiranja, uz usporedbu prethodne godine, kako slijedi: </t>
  </si>
  <si>
    <t>Ostvarenje / izvršenje 
2025.</t>
  </si>
  <si>
    <t>Izvorni plan/rebalans
2025.</t>
  </si>
  <si>
    <t>Tekući plan 
2025.</t>
  </si>
  <si>
    <t>Izvorni plan/rebalans 
2025.</t>
  </si>
  <si>
    <t>Tekući plan/ 
2025.</t>
  </si>
  <si>
    <t>Izvršenje 
2025.</t>
  </si>
  <si>
    <t>ZA 2025. GODINU</t>
  </si>
  <si>
    <t xml:space="preserve">Sažetak godišnjeg izvještaja o izvršenju Financijskog plana za 2025. godinu izgleda kako slijedi: </t>
  </si>
  <si>
    <t>Tekući plan
2025.</t>
  </si>
  <si>
    <t xml:space="preserve">Tekući plan
2025. </t>
  </si>
  <si>
    <t>3236 Zdravstvene i vterinarske usluge</t>
  </si>
  <si>
    <t>GODIŠNJI IZVJEŠTAJ O IZVRŠENJU FINANCIJSKOG PLANA</t>
  </si>
  <si>
    <t>Rashodi i izdaci u Posebnom dijelu Financijskog plana iskazani po organizacijskoj i programskoj klasifikaciji, izvršeni su kako slijedi:</t>
  </si>
  <si>
    <t xml:space="preserve">Izvorni plan/rebalans
2025. </t>
  </si>
  <si>
    <t>Godišnji izvještaj o izvršenju Financijskog plana za 2025. godinu objavljuje se na mrežnim stranicama Javne ustanove za regionalni razvoj Varaždinske županije.</t>
  </si>
  <si>
    <t>Ovaj Godišnji izvještaj o izvršenju Financijskog plana za 2025. godinu dostavlja se nadležnom upravnom odjelu Varaždinske županije.</t>
  </si>
  <si>
    <t xml:space="preserve">              Varaždin, 30.03.2026.</t>
  </si>
  <si>
    <t xml:space="preserve">              KLASA: 400-04/26-01/01</t>
  </si>
  <si>
    <t xml:space="preserve">, </t>
  </si>
  <si>
    <t xml:space="preserve">              URBROJ: 2186-180/01/01-1</t>
  </si>
  <si>
    <t>Temeljem odredbi članka 86. Zakona o proračunu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104/24 i 29/25) i članka 12. Statuta Javne ustanove za regionalni razvoj Varaždinske županije (Službeni vjesnik Varaždinske županije br. 68/18, 73/18, 46/20, 68/22 i 102/22), Upravno vijeće na 33. sjednici održanoj 30. ožujka 2026.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</si>
</sst>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theme="4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4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6" fillId="35" borderId="0" xfId="0" applyFont="1" applyFill="1" applyAlignment="1">
      <alignment horizontal="left" vertical="center" wrapText="1" indent="1"/>
    </xf>
    <xf numFmtId="4" fontId="36" fillId="35" borderId="0" xfId="0" applyNumberFormat="1" applyFont="1" applyFill="1" applyAlignment="1">
      <alignment horizontal="right" vertical="center" wrapText="1"/>
    </xf>
    <xf numFmtId="4" fontId="37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6" fillId="35" borderId="0" xfId="0" applyNumberFormat="1" applyFont="1" applyFill="1" applyAlignment="1">
      <alignment horizontal="right" vertical="center" wrapText="1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4" fontId="24" fillId="34" borderId="0" xfId="0" applyNumberFormat="1" applyFont="1" applyFill="1" applyAlignment="1">
      <alignment horizontal="left" wrapText="1" inden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5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38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7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39" fillId="0" borderId="0" xfId="0" applyFont="1"/>
    <xf numFmtId="164" fontId="21" fillId="34" borderId="11" xfId="0" applyNumberFormat="1" applyFont="1" applyFill="1" applyBorder="1" applyAlignment="1">
      <alignment horizontal="right" wrapText="1" indent="1"/>
    </xf>
    <xf numFmtId="164" fontId="40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0" fontId="22" fillId="35" borderId="10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4" fontId="21" fillId="34" borderId="0" xfId="0" applyNumberFormat="1" applyFont="1" applyFill="1" applyAlignment="1">
      <alignment horizontal="right" wrapText="1" indent="1"/>
    </xf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21" fillId="34" borderId="0" xfId="0" applyFont="1" applyFill="1" applyAlignment="1">
      <alignment horizontal="left" wrapText="1" indent="1"/>
    </xf>
    <xf numFmtId="4" fontId="21" fillId="33" borderId="0" xfId="0" applyNumberFormat="1" applyFont="1" applyFill="1" applyAlignment="1">
      <alignment horizontal="right" wrapText="1" indent="1"/>
    </xf>
    <xf numFmtId="0" fontId="41" fillId="34" borderId="0" xfId="0" applyFont="1" applyFill="1" applyAlignment="1">
      <alignment horizontal="left" wrapText="1" indent="3"/>
    </xf>
    <xf numFmtId="4" fontId="41" fillId="34" borderId="0" xfId="0" applyNumberFormat="1" applyFont="1" applyFill="1" applyAlignment="1">
      <alignment horizontal="right" wrapText="1" indent="1"/>
    </xf>
    <xf numFmtId="0" fontId="37" fillId="34" borderId="0" xfId="0" applyFont="1" applyFill="1" applyAlignment="1">
      <alignment horizontal="left" wrapText="1" indent="5"/>
    </xf>
    <xf numFmtId="0" fontId="42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5" fillId="35" borderId="0" xfId="0" applyFont="1" applyFill="1"/>
    <xf numFmtId="0" fontId="46" fillId="35" borderId="0" xfId="0" applyFont="1" applyFill="1" applyAlignment="1">
      <alignment horizontal="center"/>
    </xf>
    <xf numFmtId="164" fontId="46" fillId="35" borderId="0" xfId="0" applyNumberFormat="1" applyFont="1" applyFill="1" applyAlignment="1">
      <alignment horizontal="center"/>
    </xf>
    <xf numFmtId="0" fontId="46" fillId="0" borderId="0" xfId="0" applyFont="1"/>
    <xf numFmtId="0" fontId="44" fillId="35" borderId="0" xfId="0" applyFont="1" applyFill="1" applyAlignment="1">
      <alignment wrapText="1"/>
    </xf>
    <xf numFmtId="0" fontId="42" fillId="0" borderId="0" xfId="0" applyFont="1" applyAlignment="1">
      <alignment horizontal="right" indent="1"/>
    </xf>
    <xf numFmtId="0" fontId="5" fillId="0" borderId="0" xfId="0" applyFont="1"/>
    <xf numFmtId="4" fontId="21" fillId="34" borderId="0" xfId="0" applyNumberFormat="1" applyFont="1" applyFill="1" applyAlignment="1">
      <alignment horizontal="right" wrapText="1" indent="2"/>
    </xf>
    <xf numFmtId="4" fontId="47" fillId="34" borderId="0" xfId="0" applyNumberFormat="1" applyFont="1" applyFill="1" applyAlignment="1">
      <alignment horizontal="right" wrapText="1" indent="1"/>
    </xf>
    <xf numFmtId="4" fontId="26" fillId="35" borderId="0" xfId="0" applyNumberFormat="1" applyFont="1" applyFill="1" applyAlignment="1">
      <alignment horizontal="right" wrapText="1" indent="1"/>
    </xf>
    <xf numFmtId="4" fontId="30" fillId="35" borderId="0" xfId="0" applyNumberFormat="1" applyFont="1" applyFill="1" applyAlignment="1">
      <alignment horizontal="right" wrapText="1" indent="1"/>
    </xf>
    <xf numFmtId="4" fontId="30" fillId="34" borderId="0" xfId="0" applyNumberFormat="1" applyFont="1" applyFill="1" applyAlignment="1">
      <alignment horizontal="right" wrapText="1" indent="1"/>
    </xf>
    <xf numFmtId="4" fontId="25" fillId="35" borderId="0" xfId="0" applyNumberFormat="1" applyFont="1" applyFill="1" applyAlignment="1">
      <alignment horizontal="right" wrapText="1" indent="1"/>
    </xf>
    <xf numFmtId="0" fontId="26" fillId="34" borderId="0" xfId="0" applyFont="1" applyFill="1" applyAlignment="1">
      <alignment horizontal="left" wrapText="1" indent="1"/>
    </xf>
    <xf numFmtId="0" fontId="26" fillId="33" borderId="0" xfId="0" applyFont="1" applyFill="1" applyAlignment="1">
      <alignment horizontal="left" wrapText="1" indent="1"/>
    </xf>
    <xf numFmtId="0" fontId="26" fillId="34" borderId="0" xfId="0" applyFont="1" applyFill="1" applyAlignment="1">
      <alignment horizontal="left" wrapText="1" indent="5"/>
    </xf>
    <xf numFmtId="0" fontId="30" fillId="34" borderId="0" xfId="0" applyFont="1" applyFill="1" applyAlignment="1">
      <alignment horizontal="left" wrapText="1" indent="5"/>
    </xf>
    <xf numFmtId="0" fontId="44" fillId="0" borderId="0" xfId="0" applyFont="1"/>
    <xf numFmtId="4" fontId="25" fillId="0" borderId="0" xfId="0" applyNumberFormat="1" applyFont="1" applyAlignment="1">
      <alignment horizontal="right"/>
    </xf>
    <xf numFmtId="4" fontId="25" fillId="0" borderId="0" xfId="0" applyNumberFormat="1" applyFont="1"/>
    <xf numFmtId="4" fontId="27" fillId="36" borderId="0" xfId="0" applyNumberFormat="1" applyFont="1" applyFill="1" applyAlignment="1">
      <alignment wrapText="1"/>
    </xf>
    <xf numFmtId="4" fontId="19" fillId="37" borderId="0" xfId="0" applyNumberFormat="1" applyFont="1" applyFill="1" applyAlignment="1">
      <alignment horizontal="right"/>
    </xf>
    <xf numFmtId="4" fontId="49" fillId="34" borderId="0" xfId="0" applyNumberFormat="1" applyFont="1" applyFill="1" applyAlignment="1">
      <alignment horizontal="right" wrapText="1"/>
    </xf>
    <xf numFmtId="4" fontId="37" fillId="34" borderId="0" xfId="0" applyNumberFormat="1" applyFont="1" applyFill="1" applyAlignment="1">
      <alignment horizontal="right" wrapText="1"/>
    </xf>
    <xf numFmtId="4" fontId="49" fillId="0" borderId="0" xfId="0" applyNumberFormat="1" applyFont="1" applyAlignment="1">
      <alignment horizontal="left" indent="1"/>
    </xf>
    <xf numFmtId="0" fontId="37" fillId="0" borderId="0" xfId="0" applyFont="1" applyAlignment="1">
      <alignment horizontal="left" indent="1"/>
    </xf>
    <xf numFmtId="4" fontId="49" fillId="35" borderId="10" xfId="0" applyNumberFormat="1" applyFont="1" applyFill="1" applyBorder="1" applyAlignment="1">
      <alignment horizontal="right" vertical="center" wrapText="1"/>
    </xf>
    <xf numFmtId="4" fontId="50" fillId="0" borderId="0" xfId="0" applyNumberFormat="1" applyFont="1"/>
    <xf numFmtId="4" fontId="49" fillId="37" borderId="11" xfId="0" applyNumberFormat="1" applyFont="1" applyFill="1" applyBorder="1"/>
    <xf numFmtId="4" fontId="37" fillId="34" borderId="0" xfId="0" applyNumberFormat="1" applyFont="1" applyFill="1" applyAlignment="1">
      <alignment horizontal="left" wrapText="1" indent="1"/>
    </xf>
    <xf numFmtId="4" fontId="37" fillId="34" borderId="0" xfId="0" applyNumberFormat="1" applyFont="1" applyFill="1" applyAlignment="1">
      <alignment horizontal="right" wrapText="1" indent="1"/>
    </xf>
    <xf numFmtId="4" fontId="49" fillId="35" borderId="0" xfId="0" applyNumberFormat="1" applyFont="1" applyFill="1" applyAlignment="1">
      <alignment horizontal="right" wrapText="1" indent="1"/>
    </xf>
    <xf numFmtId="0" fontId="14" fillId="0" borderId="0" xfId="0" applyFont="1"/>
    <xf numFmtId="0" fontId="14" fillId="35" borderId="0" xfId="0" applyFont="1" applyFill="1"/>
    <xf numFmtId="164" fontId="14" fillId="35" borderId="0" xfId="0" applyNumberFormat="1" applyFont="1" applyFill="1"/>
    <xf numFmtId="4" fontId="26" fillId="37" borderId="11" xfId="0" applyNumberFormat="1" applyFont="1" applyFill="1" applyBorder="1"/>
    <xf numFmtId="0" fontId="51" fillId="0" borderId="0" xfId="0" applyFont="1"/>
    <xf numFmtId="0" fontId="26" fillId="37" borderId="11" xfId="0" applyFont="1" applyFill="1" applyBorder="1" applyAlignment="1">
      <alignment horizontal="left" vertical="center" wrapText="1" indent="1"/>
    </xf>
    <xf numFmtId="0" fontId="26" fillId="34" borderId="0" xfId="0" applyFont="1" applyFill="1" applyAlignment="1">
      <alignment horizontal="left" wrapText="1" indent="3"/>
    </xf>
    <xf numFmtId="4" fontId="26" fillId="34" borderId="0" xfId="0" applyNumberFormat="1" applyFont="1" applyFill="1" applyAlignment="1">
      <alignment horizontal="right" wrapText="1"/>
    </xf>
    <xf numFmtId="0" fontId="30" fillId="34" borderId="0" xfId="0" applyFont="1" applyFill="1" applyAlignment="1">
      <alignment horizontal="left" wrapText="1" indent="3"/>
    </xf>
    <xf numFmtId="4" fontId="30" fillId="34" borderId="0" xfId="0" applyNumberFormat="1" applyFont="1" applyFill="1" applyAlignment="1">
      <alignment horizontal="right" wrapText="1"/>
    </xf>
    <xf numFmtId="4" fontId="30" fillId="34" borderId="0" xfId="0" applyNumberFormat="1" applyFont="1" applyFill="1" applyAlignment="1">
      <alignment horizontal="left" wrapText="1" indent="1"/>
    </xf>
    <xf numFmtId="4" fontId="26" fillId="34" borderId="0" xfId="0" applyNumberFormat="1" applyFont="1" applyFill="1" applyAlignment="1">
      <alignment horizontal="right" wrapText="1" indent="1"/>
    </xf>
    <xf numFmtId="4" fontId="26" fillId="33" borderId="0" xfId="0" applyNumberFormat="1" applyFont="1" applyFill="1" applyAlignment="1">
      <alignment horizontal="right" wrapText="1" indent="1"/>
    </xf>
    <xf numFmtId="4" fontId="53" fillId="34" borderId="0" xfId="0" applyNumberFormat="1" applyFont="1" applyFill="1" applyAlignment="1">
      <alignment horizontal="right" wrapText="1" indent="1"/>
    </xf>
    <xf numFmtId="0" fontId="52" fillId="35" borderId="0" xfId="0" applyFont="1" applyFill="1" applyAlignment="1">
      <alignment horizontal="left"/>
    </xf>
    <xf numFmtId="0" fontId="54" fillId="35" borderId="0" xfId="0" applyFont="1" applyFill="1"/>
    <xf numFmtId="164" fontId="54" fillId="35" borderId="0" xfId="0" applyNumberFormat="1" applyFont="1" applyFill="1"/>
    <xf numFmtId="0" fontId="54" fillId="0" borderId="0" xfId="0" applyFont="1"/>
    <xf numFmtId="10" fontId="19" fillId="0" borderId="0" xfId="45" applyNumberFormat="1" applyFont="1" applyAlignment="1">
      <alignment horizontal="left" indent="1"/>
    </xf>
    <xf numFmtId="0" fontId="36" fillId="35" borderId="0" xfId="0" applyFont="1" applyFill="1" applyAlignment="1">
      <alignment horizontal="justify" wrapText="1"/>
    </xf>
    <xf numFmtId="0" fontId="52" fillId="0" borderId="0" xfId="0" applyFont="1" applyAlignment="1">
      <alignment horizontal="justify" vertical="center" wrapText="1"/>
    </xf>
    <xf numFmtId="0" fontId="48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43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4" fillId="0" borderId="0" xfId="0" applyFont="1" applyAlignment="1">
      <alignment horizontal="left"/>
    </xf>
    <xf numFmtId="0" fontId="52" fillId="35" borderId="0" xfId="0" applyFont="1" applyFill="1" applyAlignment="1">
      <alignment horizontal="justify" vertical="center" wrapText="1"/>
    </xf>
    <xf numFmtId="0" fontId="52" fillId="35" borderId="0" xfId="0" applyFont="1" applyFill="1" applyAlignment="1">
      <alignment horizontal="justify" vertical="center"/>
    </xf>
    <xf numFmtId="0" fontId="52" fillId="35" borderId="0" xfId="0" applyFont="1" applyFill="1" applyAlignment="1">
      <alignment horizontal="left"/>
    </xf>
    <xf numFmtId="0" fontId="20" fillId="35" borderId="0" xfId="0" applyFont="1" applyFill="1" applyAlignment="1">
      <alignment horizontal="left"/>
    </xf>
    <xf numFmtId="0" fontId="48" fillId="35" borderId="0" xfId="0" applyFont="1" applyFill="1" applyAlignment="1">
      <alignment horizontal="left"/>
    </xf>
    <xf numFmtId="0" fontId="52" fillId="35" borderId="0" xfId="0" applyFont="1" applyFill="1" applyAlignment="1">
      <alignment horizontal="left" indent="4"/>
    </xf>
    <xf numFmtId="0" fontId="55" fillId="35" borderId="0" xfId="0" applyFont="1" applyFill="1" applyAlignment="1">
      <alignment horizontal="center" vertical="center"/>
    </xf>
    <xf numFmtId="0" fontId="24" fillId="34" borderId="0" xfId="0" applyFont="1" applyFill="1" applyAlignment="1">
      <alignment horizontal="left" vertical="center" wrapText="1" indent="3"/>
    </xf>
    <xf numFmtId="4" fontId="24" fillId="34" borderId="0" xfId="0" applyNumberFormat="1" applyFont="1" applyFill="1" applyAlignment="1">
      <alignment horizontal="right" vertical="center" wrapText="1"/>
    </xf>
    <xf numFmtId="4" fontId="21" fillId="34" borderId="0" xfId="0" applyNumberFormat="1" applyFont="1" applyFill="1" applyAlignment="1">
      <alignment horizontal="right" vertical="center" wrapText="1"/>
    </xf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stotak" xfId="45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8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="90" zoomScaleNormal="100" zoomScaleSheetLayoutView="90" workbookViewId="0">
      <selection activeCell="E40" sqref="E40"/>
    </sheetView>
  </sheetViews>
  <sheetFormatPr defaultColWidth="8.88671875" defaultRowHeight="15.6" x14ac:dyDescent="0.3"/>
  <cols>
    <col min="1" max="1" width="70.5546875" style="15" customWidth="1"/>
    <col min="2" max="5" width="18.33203125" style="15" customWidth="1"/>
    <col min="6" max="6" width="8.6640625" style="40" bestFit="1" customWidth="1"/>
    <col min="7" max="7" width="9" style="40" customWidth="1"/>
    <col min="8" max="8" width="8.88671875" style="15"/>
    <col min="9" max="9" width="15.44140625" style="15" bestFit="1" customWidth="1"/>
    <col min="10" max="10" width="8.88671875" style="15"/>
    <col min="11" max="11" width="11.33203125" style="15" bestFit="1" customWidth="1"/>
    <col min="12" max="16384" width="8.88671875" style="15"/>
  </cols>
  <sheetData>
    <row r="1" spans="1:11" ht="74.25" customHeight="1" x14ac:dyDescent="0.3">
      <c r="A1" s="167" t="s">
        <v>308</v>
      </c>
      <c r="B1" s="168"/>
      <c r="C1" s="168"/>
      <c r="D1" s="168"/>
      <c r="E1" s="168"/>
      <c r="F1" s="168"/>
      <c r="G1" s="168"/>
    </row>
    <row r="2" spans="1:11" ht="18.600000000000001" x14ac:dyDescent="0.3">
      <c r="A2" s="169" t="s">
        <v>299</v>
      </c>
      <c r="B2" s="169"/>
      <c r="C2" s="169"/>
      <c r="D2" s="169"/>
      <c r="E2" s="169"/>
      <c r="F2" s="169"/>
      <c r="G2" s="169"/>
    </row>
    <row r="3" spans="1:11" ht="18.600000000000001" x14ac:dyDescent="0.3">
      <c r="A3" s="170" t="s">
        <v>277</v>
      </c>
      <c r="B3" s="170"/>
      <c r="C3" s="170"/>
      <c r="D3" s="170"/>
      <c r="E3" s="170"/>
      <c r="F3" s="170"/>
      <c r="G3" s="170"/>
    </row>
    <row r="4" spans="1:11" ht="18.600000000000001" x14ac:dyDescent="0.3">
      <c r="A4" s="87"/>
      <c r="B4" s="87" t="s">
        <v>294</v>
      </c>
      <c r="C4" s="87"/>
      <c r="D4" s="87"/>
      <c r="E4" s="87"/>
      <c r="F4" s="87"/>
      <c r="G4" s="87"/>
    </row>
    <row r="5" spans="1:11" ht="18.600000000000001" x14ac:dyDescent="0.3">
      <c r="A5" s="169" t="s">
        <v>128</v>
      </c>
      <c r="B5" s="169"/>
      <c r="C5" s="169"/>
      <c r="D5" s="169"/>
      <c r="E5" s="169"/>
      <c r="F5" s="169"/>
      <c r="G5" s="169"/>
    </row>
    <row r="6" spans="1:11" ht="6.75" customHeight="1" x14ac:dyDescent="0.3">
      <c r="A6" s="16"/>
      <c r="B6" s="16"/>
      <c r="C6" s="16"/>
      <c r="D6" s="16"/>
      <c r="E6" s="16"/>
      <c r="F6" s="34"/>
      <c r="G6" s="34"/>
      <c r="K6" s="29"/>
    </row>
    <row r="7" spans="1:11" x14ac:dyDescent="0.3">
      <c r="A7" s="171" t="s">
        <v>129</v>
      </c>
      <c r="B7" s="171"/>
      <c r="C7" s="171"/>
      <c r="D7" s="171"/>
      <c r="E7" s="171"/>
      <c r="F7" s="171"/>
      <c r="G7" s="171"/>
    </row>
    <row r="8" spans="1:11" ht="13.95" customHeight="1" x14ac:dyDescent="0.3">
      <c r="A8" s="17"/>
      <c r="B8" s="17"/>
      <c r="C8" s="17"/>
      <c r="D8" s="17"/>
      <c r="E8" s="17"/>
      <c r="F8" s="35"/>
      <c r="G8" s="35"/>
    </row>
    <row r="9" spans="1:11" x14ac:dyDescent="0.3">
      <c r="A9" s="172" t="s">
        <v>295</v>
      </c>
      <c r="B9" s="172"/>
      <c r="C9" s="172"/>
      <c r="D9" s="172"/>
      <c r="E9" s="172"/>
      <c r="F9" s="172"/>
      <c r="G9" s="172"/>
    </row>
    <row r="10" spans="1:11" x14ac:dyDescent="0.3">
      <c r="A10" s="114"/>
      <c r="B10" s="114"/>
      <c r="C10" s="114"/>
      <c r="D10" s="114"/>
      <c r="E10" s="114"/>
      <c r="F10" s="114"/>
      <c r="G10" s="114"/>
    </row>
    <row r="11" spans="1:11" s="118" customFormat="1" x14ac:dyDescent="0.3">
      <c r="A11" s="115" t="s">
        <v>260</v>
      </c>
      <c r="B11" s="116"/>
      <c r="C11" s="116"/>
      <c r="D11" s="116"/>
      <c r="E11" s="116"/>
      <c r="F11" s="117"/>
      <c r="G11" s="117"/>
    </row>
    <row r="12" spans="1:11" s="29" customFormat="1" ht="50.25" customHeight="1" x14ac:dyDescent="0.3">
      <c r="A12" s="28" t="s">
        <v>130</v>
      </c>
      <c r="B12" s="28" t="s">
        <v>282</v>
      </c>
      <c r="C12" s="28" t="s">
        <v>289</v>
      </c>
      <c r="D12" s="28" t="s">
        <v>296</v>
      </c>
      <c r="E12" s="28" t="s">
        <v>288</v>
      </c>
      <c r="F12" s="36" t="s">
        <v>188</v>
      </c>
      <c r="G12" s="36" t="s">
        <v>189</v>
      </c>
    </row>
    <row r="13" spans="1:11" s="18" customFormat="1" ht="10.95" customHeight="1" thickBot="1" x14ac:dyDescent="0.25">
      <c r="A13" s="74">
        <v>1</v>
      </c>
      <c r="B13" s="74">
        <v>2</v>
      </c>
      <c r="C13" s="74">
        <v>3</v>
      </c>
      <c r="D13" s="74">
        <v>4</v>
      </c>
      <c r="E13" s="74">
        <v>5</v>
      </c>
      <c r="F13" s="75" t="s">
        <v>273</v>
      </c>
      <c r="G13" s="75" t="s">
        <v>286</v>
      </c>
    </row>
    <row r="14" spans="1:11" ht="18" customHeight="1" thickTop="1" x14ac:dyDescent="0.3">
      <c r="A14" s="26" t="s">
        <v>0</v>
      </c>
      <c r="B14" s="27"/>
      <c r="C14" s="27"/>
      <c r="D14" s="27"/>
      <c r="E14" s="27"/>
      <c r="F14" s="39"/>
      <c r="G14" s="39"/>
    </row>
    <row r="15" spans="1:11" ht="18" customHeight="1" x14ac:dyDescent="0.3">
      <c r="A15" s="20" t="s">
        <v>1</v>
      </c>
      <c r="B15" s="21">
        <v>986281.62</v>
      </c>
      <c r="C15" s="21">
        <v>926885</v>
      </c>
      <c r="D15" s="21">
        <v>926885</v>
      </c>
      <c r="E15" s="21">
        <v>838829.73</v>
      </c>
      <c r="F15" s="21">
        <f>IFERROR(E15/B15*100,"-")</f>
        <v>85.049717341381665</v>
      </c>
      <c r="G15" s="21">
        <f>IFERROR(E15/D15*100,"-")</f>
        <v>90.499871073542025</v>
      </c>
      <c r="I15" s="19"/>
    </row>
    <row r="16" spans="1:11" ht="18" customHeight="1" x14ac:dyDescent="0.3">
      <c r="A16" s="20" t="s">
        <v>18</v>
      </c>
      <c r="B16" s="21">
        <f>'P i R -Tablica 1.'!B69</f>
        <v>0</v>
      </c>
      <c r="C16" s="21">
        <f>'P i R -Tablica 1.'!C69</f>
        <v>0</v>
      </c>
      <c r="D16" s="21">
        <f>'P i R -Tablica 1.'!D69</f>
        <v>0</v>
      </c>
      <c r="E16" s="21">
        <f>'P i R -Tablica 1.'!E69</f>
        <v>0</v>
      </c>
      <c r="F16" s="21" t="str">
        <f>IFERROR(E16/B16*100,"-")</f>
        <v>-</v>
      </c>
      <c r="G16" s="21" t="str">
        <f t="shared" ref="G16" si="0">IFERROR(E16/D16*100,"-")</f>
        <v>-</v>
      </c>
    </row>
    <row r="17" spans="1:9" ht="18" customHeight="1" x14ac:dyDescent="0.3">
      <c r="A17" s="20" t="s">
        <v>20</v>
      </c>
      <c r="B17" s="21">
        <v>819407.7</v>
      </c>
      <c r="C17" s="21">
        <v>999230</v>
      </c>
      <c r="D17" s="21">
        <v>999230</v>
      </c>
      <c r="E17" s="21">
        <v>889125.99</v>
      </c>
      <c r="F17" s="21">
        <f>IFERROR(E17/B17*100,"-")</f>
        <v>108.50837623322309</v>
      </c>
      <c r="G17" s="21">
        <f>IFERROR(E17/D17*100,"-")</f>
        <v>88.981114458132765</v>
      </c>
    </row>
    <row r="18" spans="1:9" ht="18" customHeight="1" x14ac:dyDescent="0.3">
      <c r="A18" s="20" t="s">
        <v>77</v>
      </c>
      <c r="B18" s="21">
        <v>48532.77</v>
      </c>
      <c r="C18" s="21">
        <v>98892</v>
      </c>
      <c r="D18" s="21">
        <v>98892</v>
      </c>
      <c r="E18" s="21">
        <v>94567.96</v>
      </c>
      <c r="F18" s="21">
        <f>IFERROR(E18/B18*100,"-")</f>
        <v>194.85382763027951</v>
      </c>
      <c r="G18" s="21">
        <f>IFERROR(E18/D18*100,"-")</f>
        <v>95.627512842292603</v>
      </c>
    </row>
    <row r="19" spans="1:9" x14ac:dyDescent="0.3">
      <c r="A19" s="67" t="s">
        <v>131</v>
      </c>
      <c r="B19" s="68">
        <f>B15+B16-B17-B18</f>
        <v>118341.15000000005</v>
      </c>
      <c r="C19" s="68">
        <f>C15+C16-C17-C18</f>
        <v>-171237</v>
      </c>
      <c r="D19" s="68">
        <f>D15+D16-D17-D18</f>
        <v>-171237</v>
      </c>
      <c r="E19" s="68">
        <f t="shared" ref="E19" si="1">E15+E16-E17-E18</f>
        <v>-144864.22000000003</v>
      </c>
      <c r="F19" s="68"/>
      <c r="G19" s="68"/>
      <c r="I19" s="19"/>
    </row>
    <row r="20" spans="1:9" x14ac:dyDescent="0.3">
      <c r="A20" s="26" t="s">
        <v>103</v>
      </c>
      <c r="B20" s="66"/>
      <c r="C20" s="66"/>
      <c r="D20" s="66"/>
      <c r="E20" s="66"/>
      <c r="F20" s="66"/>
      <c r="G20" s="66"/>
    </row>
    <row r="21" spans="1:9" x14ac:dyDescent="0.3">
      <c r="A21" s="20" t="s">
        <v>104</v>
      </c>
      <c r="B21" s="21">
        <f>'Rač fin-Tablica 4.'!B7</f>
        <v>0</v>
      </c>
      <c r="C21" s="21">
        <f>'Rač fin-Tablica 4.'!C7</f>
        <v>0</v>
      </c>
      <c r="D21" s="21">
        <f>'Rač fin-Tablica 4.'!E7</f>
        <v>0</v>
      </c>
      <c r="E21" s="21">
        <f>'Rač fin-Tablica 4.'!E7</f>
        <v>0</v>
      </c>
      <c r="F21" s="21" t="str">
        <f>IFERROR(E21/B21*100,"-")</f>
        <v>-</v>
      </c>
      <c r="G21" s="21" t="str">
        <f t="shared" ref="G21:G22" si="2">IFERROR(E21/C21*100,"-")</f>
        <v>-</v>
      </c>
    </row>
    <row r="22" spans="1:9" x14ac:dyDescent="0.3">
      <c r="A22" s="20" t="s">
        <v>108</v>
      </c>
      <c r="B22" s="21">
        <f>'Rač fin-Tablica 4.'!B16</f>
        <v>0</v>
      </c>
      <c r="C22" s="21">
        <f>'Rač fin-Tablica 4.'!C16</f>
        <v>0</v>
      </c>
      <c r="D22" s="21">
        <f>'Rač fin-Tablica 4.'!E16</f>
        <v>0</v>
      </c>
      <c r="E22" s="21">
        <f>'Rač fin-Tablica 4.'!E16</f>
        <v>0</v>
      </c>
      <c r="F22" s="21" t="str">
        <f>IFERROR(E22/B22*100,"-")</f>
        <v>-</v>
      </c>
      <c r="G22" s="21" t="str">
        <f t="shared" si="2"/>
        <v>-</v>
      </c>
      <c r="I22" s="19"/>
    </row>
    <row r="23" spans="1:9" x14ac:dyDescent="0.3">
      <c r="A23" s="67" t="s">
        <v>132</v>
      </c>
      <c r="B23" s="68">
        <f>B21-B22</f>
        <v>0</v>
      </c>
      <c r="C23" s="68">
        <f>C21-C22</f>
        <v>0</v>
      </c>
      <c r="D23" s="68">
        <f>D21-D22</f>
        <v>0</v>
      </c>
      <c r="E23" s="68">
        <f t="shared" ref="E23" si="3">E21-E22</f>
        <v>0</v>
      </c>
      <c r="F23" s="68"/>
      <c r="G23" s="68"/>
    </row>
    <row r="24" spans="1:9" x14ac:dyDescent="0.3">
      <c r="A24" s="26" t="s">
        <v>245</v>
      </c>
      <c r="B24" s="69"/>
      <c r="C24" s="69"/>
      <c r="D24" s="69"/>
      <c r="E24" s="69"/>
      <c r="F24" s="136"/>
      <c r="G24" s="136"/>
    </row>
    <row r="25" spans="1:9" x14ac:dyDescent="0.3">
      <c r="A25" s="20" t="s">
        <v>139</v>
      </c>
      <c r="B25" s="25">
        <f>B15+B16+B21</f>
        <v>986281.62</v>
      </c>
      <c r="C25" s="25">
        <f>C15+C16+C21</f>
        <v>926885</v>
      </c>
      <c r="D25" s="25">
        <f>D15+D16+D21</f>
        <v>926885</v>
      </c>
      <c r="E25" s="25">
        <f>E15+E16+E21</f>
        <v>838829.73</v>
      </c>
      <c r="F25" s="25">
        <f>IFERROR(E25/B25*100,"-")</f>
        <v>85.049717341381665</v>
      </c>
      <c r="G25" s="25">
        <f>IFERROR(E25/D25*100,"-")</f>
        <v>90.499871073542025</v>
      </c>
      <c r="I25" s="19"/>
    </row>
    <row r="26" spans="1:9" x14ac:dyDescent="0.3">
      <c r="A26" s="20" t="s">
        <v>135</v>
      </c>
      <c r="B26" s="25">
        <v>867940.47</v>
      </c>
      <c r="C26" s="25">
        <f>C17+C18+C22</f>
        <v>1098122</v>
      </c>
      <c r="D26" s="25">
        <f>D17+D18+D22</f>
        <v>1098122</v>
      </c>
      <c r="E26" s="25">
        <f>E17+E18+E22</f>
        <v>983693.95</v>
      </c>
      <c r="F26" s="25">
        <f>IFERROR(E26/B26*100,"-")</f>
        <v>113.33656903911856</v>
      </c>
      <c r="G26" s="25">
        <f>IFERROR(E26/D26*100,"-")</f>
        <v>89.579659637089506</v>
      </c>
      <c r="I26" s="19"/>
    </row>
    <row r="27" spans="1:9" x14ac:dyDescent="0.3">
      <c r="A27" s="67" t="s">
        <v>136</v>
      </c>
      <c r="B27" s="68">
        <f>B25-B26</f>
        <v>118341.15000000002</v>
      </c>
      <c r="C27" s="68">
        <f t="shared" ref="C27" si="4">C25-C26</f>
        <v>-171237</v>
      </c>
      <c r="D27" s="68">
        <f t="shared" ref="D27" si="5">D25-D26</f>
        <v>-171237</v>
      </c>
      <c r="E27" s="68">
        <f>E25-E26</f>
        <v>-144864.21999999997</v>
      </c>
      <c r="F27" s="68"/>
      <c r="G27" s="68"/>
      <c r="I27" s="19"/>
    </row>
    <row r="28" spans="1:9" ht="3.75" customHeight="1" x14ac:dyDescent="0.3">
      <c r="A28" s="20"/>
      <c r="B28" s="21"/>
      <c r="C28" s="21"/>
      <c r="D28" s="21"/>
      <c r="E28" s="21"/>
      <c r="F28" s="21"/>
      <c r="G28" s="21"/>
    </row>
    <row r="29" spans="1:9" x14ac:dyDescent="0.3">
      <c r="A29" s="22" t="s">
        <v>133</v>
      </c>
      <c r="B29" s="23">
        <v>-7530.06</v>
      </c>
      <c r="C29" s="23"/>
      <c r="D29" s="23"/>
      <c r="E29" s="23">
        <v>-239.6</v>
      </c>
      <c r="F29" s="38"/>
      <c r="G29" s="38"/>
      <c r="I29" s="19"/>
    </row>
    <row r="30" spans="1:9" x14ac:dyDescent="0.3">
      <c r="A30" s="22" t="s">
        <v>134</v>
      </c>
      <c r="B30" s="85">
        <v>246962.72</v>
      </c>
      <c r="C30" s="23"/>
      <c r="D30" s="23"/>
      <c r="E30" s="85">
        <v>358013.41</v>
      </c>
      <c r="F30" s="38"/>
      <c r="G30" s="38"/>
      <c r="I30" s="19"/>
    </row>
    <row r="31" spans="1:9" ht="1.5" customHeight="1" x14ac:dyDescent="0.3">
      <c r="A31" s="20"/>
      <c r="B31" s="24"/>
      <c r="C31" s="21"/>
      <c r="D31" s="21"/>
      <c r="E31" s="21"/>
      <c r="F31" s="37"/>
      <c r="G31" s="37"/>
    </row>
    <row r="32" spans="1:9" x14ac:dyDescent="0.3">
      <c r="A32" s="70" t="s">
        <v>140</v>
      </c>
      <c r="B32" s="71"/>
      <c r="C32" s="72"/>
      <c r="D32" s="72"/>
      <c r="E32" s="72"/>
      <c r="F32" s="73"/>
      <c r="G32" s="73"/>
    </row>
    <row r="33" spans="1:11" x14ac:dyDescent="0.3">
      <c r="A33" s="20" t="s">
        <v>218</v>
      </c>
      <c r="B33" s="21">
        <v>39625</v>
      </c>
      <c r="C33" s="21">
        <v>171237</v>
      </c>
      <c r="D33" s="21">
        <v>171237</v>
      </c>
      <c r="E33" s="21">
        <v>128541.9</v>
      </c>
      <c r="F33" s="24"/>
      <c r="G33" s="24"/>
      <c r="I33" s="19"/>
    </row>
    <row r="34" spans="1:11" x14ac:dyDescent="0.3">
      <c r="A34" s="20" t="s">
        <v>219</v>
      </c>
      <c r="B34" s="21">
        <v>-2938.81</v>
      </c>
      <c r="C34" s="21">
        <v>0</v>
      </c>
      <c r="D34" s="21">
        <v>0</v>
      </c>
      <c r="E34" s="21">
        <v>-239.6</v>
      </c>
      <c r="F34" s="24"/>
      <c r="G34" s="24"/>
      <c r="I34" s="19"/>
    </row>
    <row r="35" spans="1:11" ht="18" customHeight="1" x14ac:dyDescent="0.3">
      <c r="A35" s="67" t="s">
        <v>153</v>
      </c>
      <c r="B35" s="68">
        <f>B33+B34</f>
        <v>36686.19</v>
      </c>
      <c r="C35" s="68">
        <f>SUM(C33:C34)</f>
        <v>171237</v>
      </c>
      <c r="D35" s="68">
        <f>D33+D34</f>
        <v>171237</v>
      </c>
      <c r="E35" s="68">
        <f>E33+E34</f>
        <v>128302.29999999999</v>
      </c>
      <c r="F35" s="141"/>
      <c r="G35" s="141"/>
      <c r="I35" s="19"/>
    </row>
    <row r="36" spans="1:11" ht="9" customHeight="1" x14ac:dyDescent="0.3">
      <c r="A36" s="151"/>
      <c r="B36" s="151"/>
      <c r="C36" s="151"/>
      <c r="D36" s="151"/>
      <c r="E36" s="151"/>
      <c r="F36" s="142"/>
      <c r="G36" s="142"/>
    </row>
    <row r="37" spans="1:11" x14ac:dyDescent="0.3">
      <c r="A37" s="152" t="s">
        <v>136</v>
      </c>
      <c r="B37" s="150">
        <f>B27+B35</f>
        <v>155027.34000000003</v>
      </c>
      <c r="C37" s="150">
        <f>C27+C35</f>
        <v>0</v>
      </c>
      <c r="D37" s="150">
        <f>D27+D35</f>
        <v>0</v>
      </c>
      <c r="E37" s="150">
        <f>E27+E35</f>
        <v>-16561.919999999984</v>
      </c>
      <c r="F37" s="143"/>
      <c r="G37" s="143"/>
      <c r="I37" s="19"/>
    </row>
    <row r="38" spans="1:11" ht="29.4" customHeight="1" x14ac:dyDescent="0.3">
      <c r="A38" s="166" t="s">
        <v>278</v>
      </c>
      <c r="B38" s="166"/>
      <c r="C38" s="166"/>
      <c r="D38" s="166"/>
      <c r="E38" s="166"/>
      <c r="F38" s="166"/>
      <c r="G38" s="166"/>
      <c r="K38" s="19"/>
    </row>
    <row r="39" spans="1:11" x14ac:dyDescent="0.3">
      <c r="I39" s="19"/>
    </row>
    <row r="41" spans="1:11" x14ac:dyDescent="0.3">
      <c r="E41" s="19"/>
    </row>
    <row r="42" spans="1:11" x14ac:dyDescent="0.3">
      <c r="E42" s="19"/>
    </row>
    <row r="43" spans="1:11" x14ac:dyDescent="0.3">
      <c r="E43" s="19"/>
    </row>
  </sheetData>
  <mergeCells count="7">
    <mergeCell ref="A38:G38"/>
    <mergeCell ref="A1:G1"/>
    <mergeCell ref="A2:G2"/>
    <mergeCell ref="A3:G3"/>
    <mergeCell ref="A5:G5"/>
    <mergeCell ref="A7:G7"/>
    <mergeCell ref="A9:G9"/>
  </mergeCells>
  <conditionalFormatting sqref="B29:B30">
    <cfRule type="containsBlanks" dxfId="84" priority="2">
      <formula>LEN(TRIM(B29))=0</formula>
    </cfRule>
  </conditionalFormatting>
  <conditionalFormatting sqref="B33:E34">
    <cfRule type="containsBlanks" dxfId="83" priority="1">
      <formula>LEN(TRIM(B33))=0</formula>
    </cfRule>
  </conditionalFormatting>
  <conditionalFormatting sqref="E29:E30">
    <cfRule type="containsBlanks" dxfId="82" priority="6">
      <formula>LEN(TRIM(E29))=0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9" orientation="landscape" r:id="rId1"/>
  <headerFooter>
    <oddFooter>&amp;C&amp;P</oddFooter>
  </headerFooter>
  <ignoredErrors>
    <ignoredError sqref="F19:G20 F23:G24" evalError="1"/>
    <ignoredError sqref="C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7"/>
  <sheetViews>
    <sheetView showGridLines="0" view="pageBreakPreview" topLeftCell="A37" zoomScale="60" zoomScaleNormal="100" workbookViewId="0">
      <selection activeCell="A149" sqref="A149"/>
    </sheetView>
  </sheetViews>
  <sheetFormatPr defaultColWidth="9.109375" defaultRowHeight="13.2" x14ac:dyDescent="0.25"/>
  <cols>
    <col min="1" max="1" width="79.33203125" style="1" customWidth="1"/>
    <col min="2" max="2" width="14.6640625" style="1" bestFit="1" customWidth="1"/>
    <col min="3" max="4" width="15.6640625" style="1" bestFit="1" customWidth="1"/>
    <col min="5" max="5" width="14.6640625" style="1" bestFit="1" customWidth="1"/>
    <col min="6" max="6" width="10.109375" style="1" bestFit="1" customWidth="1"/>
    <col min="7" max="7" width="8.5546875" style="10" bestFit="1" customWidth="1"/>
    <col min="8" max="16384" width="9.109375" style="1"/>
  </cols>
  <sheetData>
    <row r="1" spans="1:8" s="3" customFormat="1" ht="15.6" x14ac:dyDescent="0.3">
      <c r="A1" s="173" t="s">
        <v>114</v>
      </c>
      <c r="B1" s="173"/>
      <c r="C1" s="173"/>
      <c r="D1" s="173"/>
      <c r="E1" s="173"/>
      <c r="F1" s="173"/>
      <c r="G1" s="173"/>
    </row>
    <row r="2" spans="1:8" s="3" customFormat="1" ht="7.5" customHeight="1" x14ac:dyDescent="0.3">
      <c r="A2" s="2"/>
      <c r="B2" s="2"/>
      <c r="C2" s="2"/>
      <c r="D2" s="2"/>
      <c r="E2" s="2"/>
      <c r="F2" s="2"/>
      <c r="G2" s="8"/>
    </row>
    <row r="3" spans="1:8" s="3" customFormat="1" ht="16.2" customHeight="1" x14ac:dyDescent="0.3">
      <c r="A3" s="174" t="s">
        <v>287</v>
      </c>
      <c r="B3" s="174"/>
      <c r="C3" s="174"/>
      <c r="D3" s="174"/>
      <c r="E3" s="174"/>
      <c r="F3" s="174"/>
      <c r="G3" s="174"/>
    </row>
    <row r="4" spans="1:8" s="3" customFormat="1" ht="16.2" customHeight="1" x14ac:dyDescent="0.3">
      <c r="G4" s="9"/>
    </row>
    <row r="5" spans="1:8" s="3" customFormat="1" ht="15.6" x14ac:dyDescent="0.3">
      <c r="A5" s="119" t="s">
        <v>0</v>
      </c>
      <c r="G5" s="9"/>
    </row>
    <row r="6" spans="1:8" s="3" customFormat="1" ht="11.25" customHeight="1" x14ac:dyDescent="0.3">
      <c r="A6" s="55"/>
      <c r="G6" s="9"/>
    </row>
    <row r="7" spans="1:8" s="113" customFormat="1" ht="15.6" x14ac:dyDescent="0.3">
      <c r="A7" s="175" t="s">
        <v>254</v>
      </c>
      <c r="B7" s="175"/>
      <c r="C7" s="175"/>
      <c r="D7" s="175"/>
      <c r="E7" s="175"/>
      <c r="F7" s="175"/>
      <c r="G7" s="175"/>
    </row>
    <row r="8" spans="1:8" ht="6.75" customHeight="1" x14ac:dyDescent="0.25">
      <c r="A8" s="43"/>
      <c r="B8" s="43"/>
      <c r="C8" s="43"/>
      <c r="D8" s="43"/>
      <c r="E8" s="43"/>
      <c r="F8" s="43"/>
      <c r="G8" s="44"/>
    </row>
    <row r="9" spans="1:8" ht="39.6" x14ac:dyDescent="0.25">
      <c r="A9" s="54" t="s">
        <v>113</v>
      </c>
      <c r="B9" s="28" t="s">
        <v>282</v>
      </c>
      <c r="C9" s="28" t="s">
        <v>289</v>
      </c>
      <c r="D9" s="28" t="s">
        <v>290</v>
      </c>
      <c r="E9" s="28" t="s">
        <v>288</v>
      </c>
      <c r="F9" s="36" t="s">
        <v>188</v>
      </c>
      <c r="G9" s="36" t="s">
        <v>189</v>
      </c>
    </row>
    <row r="10" spans="1:8" s="4" customFormat="1" ht="10.199999999999999" x14ac:dyDescent="0.2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 t="s">
        <v>273</v>
      </c>
      <c r="G10" s="53" t="s">
        <v>286</v>
      </c>
    </row>
    <row r="11" spans="1:8" x14ac:dyDescent="0.25">
      <c r="A11" s="7" t="s">
        <v>1</v>
      </c>
      <c r="B11" s="94">
        <f>B12+B35+B42+B46+B54+B63</f>
        <v>986281.62</v>
      </c>
      <c r="C11" s="94">
        <f t="shared" ref="C11:E11" si="0">C12+C35+C42+C46+C54+C63</f>
        <v>926885</v>
      </c>
      <c r="D11" s="94">
        <f t="shared" ref="D11" si="1">D12+D35+D42+D46+D54+D63</f>
        <v>926885</v>
      </c>
      <c r="E11" s="94">
        <f t="shared" si="0"/>
        <v>838829.73</v>
      </c>
      <c r="F11" s="94">
        <f t="shared" ref="F11:F33" si="2">IFERROR(E11/B11*100,"-")</f>
        <v>85.049717341381665</v>
      </c>
      <c r="G11" s="94">
        <f>IFERROR(E11/D11*100,"-")</f>
        <v>90.499871073542025</v>
      </c>
      <c r="H11" s="76"/>
    </row>
    <row r="12" spans="1:8" x14ac:dyDescent="0.25">
      <c r="A12" s="50" t="s">
        <v>2</v>
      </c>
      <c r="B12" s="95">
        <f>B13+B15+B20+B23+B26+B29</f>
        <v>501792.88999999996</v>
      </c>
      <c r="C12" s="95">
        <v>338870</v>
      </c>
      <c r="D12" s="95">
        <v>338870</v>
      </c>
      <c r="E12" s="95">
        <f>E13+E15+E20+E23+E26+E29</f>
        <v>338865.17</v>
      </c>
      <c r="F12" s="95">
        <f t="shared" si="2"/>
        <v>67.530883109961962</v>
      </c>
      <c r="G12" s="95">
        <f>IFERROR(E12/D12*100,"-")</f>
        <v>99.998574674653995</v>
      </c>
      <c r="H12" s="76"/>
    </row>
    <row r="13" spans="1:8" hidden="1" x14ac:dyDescent="0.25">
      <c r="A13" s="47" t="s">
        <v>3</v>
      </c>
      <c r="B13" s="95">
        <f>B14</f>
        <v>0</v>
      </c>
      <c r="C13" s="95"/>
      <c r="D13" s="95"/>
      <c r="E13" s="95">
        <f t="shared" ref="E13" si="3">E14</f>
        <v>0</v>
      </c>
      <c r="F13" s="95" t="str">
        <f t="shared" si="2"/>
        <v>-</v>
      </c>
      <c r="G13" s="95" t="str">
        <f t="shared" ref="G13:G57" si="4">IFERROR(E13/D13*100,"-")</f>
        <v>-</v>
      </c>
      <c r="H13" s="76"/>
    </row>
    <row r="14" spans="1:8" hidden="1" x14ac:dyDescent="0.25">
      <c r="A14" s="48" t="s">
        <v>4</v>
      </c>
      <c r="B14" s="21">
        <v>0</v>
      </c>
      <c r="C14" s="96"/>
      <c r="D14" s="96"/>
      <c r="E14" s="21">
        <v>0</v>
      </c>
      <c r="F14" s="96" t="str">
        <f t="shared" si="2"/>
        <v>-</v>
      </c>
      <c r="G14" s="95" t="str">
        <f t="shared" si="4"/>
        <v>-</v>
      </c>
      <c r="H14" s="76"/>
    </row>
    <row r="15" spans="1:8" hidden="1" x14ac:dyDescent="0.25">
      <c r="A15" s="47" t="s">
        <v>5</v>
      </c>
      <c r="B15" s="95">
        <f>SUM(B16:B19)</f>
        <v>0</v>
      </c>
      <c r="C15" s="95"/>
      <c r="D15" s="95"/>
      <c r="E15" s="95">
        <f t="shared" ref="E15" si="5">SUM(E16:E19)</f>
        <v>0</v>
      </c>
      <c r="F15" s="95" t="str">
        <f t="shared" si="2"/>
        <v>-</v>
      </c>
      <c r="G15" s="95" t="str">
        <f t="shared" si="4"/>
        <v>-</v>
      </c>
      <c r="H15" s="76"/>
    </row>
    <row r="16" spans="1:8" hidden="1" x14ac:dyDescent="0.25">
      <c r="A16" s="48" t="s">
        <v>6</v>
      </c>
      <c r="B16" s="21">
        <v>0</v>
      </c>
      <c r="C16" s="96"/>
      <c r="D16" s="96"/>
      <c r="E16" s="21">
        <v>0</v>
      </c>
      <c r="F16" s="96" t="str">
        <f t="shared" si="2"/>
        <v>-</v>
      </c>
      <c r="G16" s="95" t="str">
        <f t="shared" si="4"/>
        <v>-</v>
      </c>
      <c r="H16" s="76"/>
    </row>
    <row r="17" spans="1:8" hidden="1" x14ac:dyDescent="0.25">
      <c r="A17" s="48" t="s">
        <v>204</v>
      </c>
      <c r="B17" s="21">
        <v>0</v>
      </c>
      <c r="C17" s="96"/>
      <c r="D17" s="96"/>
      <c r="E17" s="21">
        <v>0</v>
      </c>
      <c r="F17" s="96" t="str">
        <f t="shared" si="2"/>
        <v>-</v>
      </c>
      <c r="G17" s="95" t="str">
        <f t="shared" si="4"/>
        <v>-</v>
      </c>
      <c r="H17" s="76"/>
    </row>
    <row r="18" spans="1:8" hidden="1" x14ac:dyDescent="0.25">
      <c r="A18" s="48" t="s">
        <v>196</v>
      </c>
      <c r="B18" s="21">
        <v>0</v>
      </c>
      <c r="C18" s="96"/>
      <c r="D18" s="96"/>
      <c r="E18" s="21">
        <v>0</v>
      </c>
      <c r="F18" s="96" t="str">
        <f t="shared" si="2"/>
        <v>-</v>
      </c>
      <c r="G18" s="95" t="str">
        <f t="shared" si="4"/>
        <v>-</v>
      </c>
      <c r="H18" s="76"/>
    </row>
    <row r="19" spans="1:8" hidden="1" x14ac:dyDescent="0.25">
      <c r="A19" s="48" t="s">
        <v>197</v>
      </c>
      <c r="B19" s="21">
        <v>0</v>
      </c>
      <c r="C19" s="96"/>
      <c r="D19" s="96"/>
      <c r="E19" s="21">
        <v>0</v>
      </c>
      <c r="F19" s="96" t="str">
        <f t="shared" si="2"/>
        <v>-</v>
      </c>
      <c r="G19" s="95" t="str">
        <f t="shared" si="4"/>
        <v>-</v>
      </c>
      <c r="H19" s="76"/>
    </row>
    <row r="20" spans="1:8" hidden="1" x14ac:dyDescent="0.25">
      <c r="A20" s="47" t="s">
        <v>220</v>
      </c>
      <c r="B20" s="95">
        <f>B21+B22</f>
        <v>0</v>
      </c>
      <c r="C20" s="95"/>
      <c r="D20" s="95"/>
      <c r="E20" s="95">
        <f t="shared" ref="E20" si="6">E21+E22</f>
        <v>0</v>
      </c>
      <c r="F20" s="95" t="str">
        <f t="shared" si="2"/>
        <v>-</v>
      </c>
      <c r="G20" s="95" t="str">
        <f t="shared" si="4"/>
        <v>-</v>
      </c>
      <c r="H20" s="76"/>
    </row>
    <row r="21" spans="1:8" hidden="1" x14ac:dyDescent="0.25">
      <c r="A21" s="48" t="s">
        <v>221</v>
      </c>
      <c r="B21" s="21">
        <v>0</v>
      </c>
      <c r="C21" s="96"/>
      <c r="D21" s="96"/>
      <c r="E21" s="21">
        <v>0</v>
      </c>
      <c r="F21" s="96" t="str">
        <f t="shared" si="2"/>
        <v>-</v>
      </c>
      <c r="G21" s="95" t="str">
        <f t="shared" si="4"/>
        <v>-</v>
      </c>
      <c r="H21" s="76"/>
    </row>
    <row r="22" spans="1:8" hidden="1" x14ac:dyDescent="0.25">
      <c r="A22" s="48" t="s">
        <v>222</v>
      </c>
      <c r="B22" s="21">
        <v>0</v>
      </c>
      <c r="C22" s="96"/>
      <c r="D22" s="96"/>
      <c r="E22" s="21">
        <v>0</v>
      </c>
      <c r="F22" s="96" t="str">
        <f t="shared" si="2"/>
        <v>-</v>
      </c>
      <c r="G22" s="95" t="str">
        <f t="shared" si="4"/>
        <v>-</v>
      </c>
      <c r="H22" s="76"/>
    </row>
    <row r="23" spans="1:8" x14ac:dyDescent="0.25">
      <c r="A23" s="47" t="s">
        <v>279</v>
      </c>
      <c r="B23" s="95">
        <f>B24+B25</f>
        <v>17404.04</v>
      </c>
      <c r="C23" s="95"/>
      <c r="D23" s="95"/>
      <c r="E23" s="95">
        <f t="shared" ref="E23" si="7">E24+E25</f>
        <v>0</v>
      </c>
      <c r="F23" s="95">
        <f t="shared" si="2"/>
        <v>0</v>
      </c>
      <c r="G23" s="95" t="str">
        <f t="shared" si="4"/>
        <v>-</v>
      </c>
      <c r="H23" s="76"/>
    </row>
    <row r="24" spans="1:8" x14ac:dyDescent="0.25">
      <c r="A24" s="48" t="s">
        <v>280</v>
      </c>
      <c r="B24" s="96">
        <v>17404.04</v>
      </c>
      <c r="C24" s="96"/>
      <c r="D24" s="96"/>
      <c r="E24" s="96">
        <v>0</v>
      </c>
      <c r="F24" s="96">
        <f t="shared" si="2"/>
        <v>0</v>
      </c>
      <c r="G24" s="95" t="str">
        <f t="shared" si="4"/>
        <v>-</v>
      </c>
      <c r="H24" s="76"/>
    </row>
    <row r="25" spans="1:8" hidden="1" x14ac:dyDescent="0.25">
      <c r="A25" s="48" t="s">
        <v>223</v>
      </c>
      <c r="B25" s="21">
        <v>0</v>
      </c>
      <c r="C25" s="96"/>
      <c r="D25" s="96"/>
      <c r="E25" s="21">
        <v>0</v>
      </c>
      <c r="F25" s="96" t="str">
        <f t="shared" si="2"/>
        <v>-</v>
      </c>
      <c r="G25" s="95" t="str">
        <f t="shared" si="4"/>
        <v>-</v>
      </c>
      <c r="H25" s="76"/>
    </row>
    <row r="26" spans="1:8" x14ac:dyDescent="0.25">
      <c r="A26" s="47" t="s">
        <v>7</v>
      </c>
      <c r="B26" s="95">
        <f>B27+B28</f>
        <v>484388.85</v>
      </c>
      <c r="C26" s="95"/>
      <c r="D26" s="95"/>
      <c r="E26" s="95">
        <f t="shared" ref="E26" si="8">E27+E28</f>
        <v>338865.17</v>
      </c>
      <c r="F26" s="95">
        <f t="shared" si="2"/>
        <v>69.957260576910471</v>
      </c>
      <c r="G26" s="95" t="str">
        <f t="shared" si="4"/>
        <v>-</v>
      </c>
      <c r="H26" s="76"/>
    </row>
    <row r="27" spans="1:8" x14ac:dyDescent="0.25">
      <c r="A27" s="48" t="s">
        <v>8</v>
      </c>
      <c r="B27" s="96">
        <v>484388.85</v>
      </c>
      <c r="C27" s="96"/>
      <c r="D27" s="96"/>
      <c r="E27" s="96">
        <v>338865.17</v>
      </c>
      <c r="F27" s="96">
        <f t="shared" si="2"/>
        <v>69.957260576910471</v>
      </c>
      <c r="G27" s="95" t="str">
        <f t="shared" si="4"/>
        <v>-</v>
      </c>
      <c r="H27" s="76"/>
    </row>
    <row r="28" spans="1:8" hidden="1" x14ac:dyDescent="0.25">
      <c r="A28" s="48" t="s">
        <v>141</v>
      </c>
      <c r="B28" s="21">
        <v>0</v>
      </c>
      <c r="C28" s="96"/>
      <c r="D28" s="96"/>
      <c r="E28" s="21">
        <v>0</v>
      </c>
      <c r="F28" s="96" t="str">
        <f t="shared" si="2"/>
        <v>-</v>
      </c>
      <c r="G28" s="95" t="str">
        <f t="shared" si="4"/>
        <v>-</v>
      </c>
      <c r="H28" s="76"/>
    </row>
    <row r="29" spans="1:8" s="140" customFormat="1" hidden="1" x14ac:dyDescent="0.25">
      <c r="A29" s="153" t="s">
        <v>249</v>
      </c>
      <c r="B29" s="154">
        <f>B30+B31+B32+B33</f>
        <v>0</v>
      </c>
      <c r="C29" s="154"/>
      <c r="D29" s="154"/>
      <c r="E29" s="154">
        <f>E30+E31+E32+E33</f>
        <v>0</v>
      </c>
      <c r="F29" s="138" t="str">
        <f>IFERROR(E29/B29*100,"-")</f>
        <v>-</v>
      </c>
      <c r="G29" s="137" t="str">
        <f>IFERROR(E29/D29*100,"-")</f>
        <v>-</v>
      </c>
      <c r="H29" s="139"/>
    </row>
    <row r="30" spans="1:8" s="140" customFormat="1" hidden="1" x14ac:dyDescent="0.25">
      <c r="A30" s="155" t="s">
        <v>250</v>
      </c>
      <c r="B30" s="21">
        <v>0</v>
      </c>
      <c r="C30" s="156"/>
      <c r="D30" s="156"/>
      <c r="E30" s="21">
        <v>0</v>
      </c>
      <c r="F30" s="138" t="str">
        <f>IFERROR(E30/B30*100,"-")</f>
        <v>-</v>
      </c>
      <c r="G30" s="137" t="str">
        <f>IFERROR(E30/D30*100,"-")</f>
        <v>-</v>
      </c>
      <c r="H30" s="139"/>
    </row>
    <row r="31" spans="1:8" hidden="1" x14ac:dyDescent="0.25">
      <c r="A31" s="48" t="s">
        <v>251</v>
      </c>
      <c r="B31" s="21">
        <v>0</v>
      </c>
      <c r="C31" s="96"/>
      <c r="D31" s="96"/>
      <c r="E31" s="21">
        <v>0</v>
      </c>
      <c r="F31" s="96" t="str">
        <f t="shared" si="2"/>
        <v>-</v>
      </c>
      <c r="G31" s="95" t="str">
        <f t="shared" si="4"/>
        <v>-</v>
      </c>
      <c r="H31" s="76"/>
    </row>
    <row r="32" spans="1:8" ht="26.4" hidden="1" x14ac:dyDescent="0.25">
      <c r="A32" s="48" t="s">
        <v>252</v>
      </c>
      <c r="B32" s="21">
        <v>0</v>
      </c>
      <c r="C32" s="96"/>
      <c r="D32" s="96"/>
      <c r="E32" s="96">
        <v>0</v>
      </c>
      <c r="F32" s="96" t="str">
        <f t="shared" si="2"/>
        <v>-</v>
      </c>
      <c r="G32" s="95" t="str">
        <f t="shared" si="4"/>
        <v>-</v>
      </c>
      <c r="H32" s="76"/>
    </row>
    <row r="33" spans="1:8" ht="26.4" hidden="1" x14ac:dyDescent="0.25">
      <c r="A33" s="48" t="s">
        <v>253</v>
      </c>
      <c r="B33" s="21">
        <v>0</v>
      </c>
      <c r="C33" s="96"/>
      <c r="D33" s="96"/>
      <c r="E33" s="21">
        <v>0</v>
      </c>
      <c r="F33" s="96" t="str">
        <f t="shared" si="2"/>
        <v>-</v>
      </c>
      <c r="G33" s="95" t="str">
        <f t="shared" si="4"/>
        <v>-</v>
      </c>
      <c r="H33" s="76"/>
    </row>
    <row r="34" spans="1:8" ht="7.5" customHeight="1" x14ac:dyDescent="0.25">
      <c r="A34" s="48"/>
      <c r="B34" s="96"/>
      <c r="C34" s="96"/>
      <c r="D34" s="96"/>
      <c r="E34" s="96"/>
      <c r="F34" s="96"/>
      <c r="G34" s="95"/>
      <c r="H34" s="76"/>
    </row>
    <row r="35" spans="1:8" x14ac:dyDescent="0.25">
      <c r="A35" s="50" t="s">
        <v>9</v>
      </c>
      <c r="B35" s="95">
        <f>B36</f>
        <v>4141.59</v>
      </c>
      <c r="C35" s="95">
        <v>2000</v>
      </c>
      <c r="D35" s="95">
        <v>2000</v>
      </c>
      <c r="E35" s="95">
        <f t="shared" ref="E35" si="9">E36</f>
        <v>3568.57</v>
      </c>
      <c r="F35" s="95">
        <f t="shared" ref="F35:F40" si="10">IFERROR(E35/B35*100,"-")</f>
        <v>86.164250927783769</v>
      </c>
      <c r="G35" s="95">
        <f t="shared" si="4"/>
        <v>178.42850000000001</v>
      </c>
      <c r="H35" s="76"/>
    </row>
    <row r="36" spans="1:8" x14ac:dyDescent="0.25">
      <c r="A36" s="47" t="s">
        <v>10</v>
      </c>
      <c r="B36" s="95">
        <f>SUM(B37:B40)</f>
        <v>4141.59</v>
      </c>
      <c r="C36" s="95"/>
      <c r="D36" s="95"/>
      <c r="E36" s="95">
        <f t="shared" ref="E36" si="11">SUM(E37:E40)</f>
        <v>3568.57</v>
      </c>
      <c r="F36" s="95">
        <f t="shared" si="10"/>
        <v>86.164250927783769</v>
      </c>
      <c r="G36" s="95" t="str">
        <f t="shared" si="4"/>
        <v>-</v>
      </c>
      <c r="H36" s="76"/>
    </row>
    <row r="37" spans="1:8" x14ac:dyDescent="0.25">
      <c r="A37" s="48" t="s">
        <v>11</v>
      </c>
      <c r="B37" s="96">
        <v>4141.59</v>
      </c>
      <c r="C37" s="96"/>
      <c r="D37" s="96"/>
      <c r="E37" s="96">
        <v>3568.57</v>
      </c>
      <c r="F37" s="96">
        <f t="shared" si="10"/>
        <v>86.164250927783769</v>
      </c>
      <c r="G37" s="95" t="str">
        <f t="shared" si="4"/>
        <v>-</v>
      </c>
      <c r="H37" s="76"/>
    </row>
    <row r="38" spans="1:8" hidden="1" x14ac:dyDescent="0.25">
      <c r="A38" s="48" t="s">
        <v>12</v>
      </c>
      <c r="B38" s="21">
        <v>0</v>
      </c>
      <c r="C38" s="96"/>
      <c r="D38" s="96"/>
      <c r="E38" s="21">
        <v>0</v>
      </c>
      <c r="F38" s="96" t="str">
        <f t="shared" si="10"/>
        <v>-</v>
      </c>
      <c r="G38" s="95" t="str">
        <f t="shared" si="4"/>
        <v>-</v>
      </c>
      <c r="H38" s="76"/>
    </row>
    <row r="39" spans="1:8" hidden="1" x14ac:dyDescent="0.25">
      <c r="A39" s="48" t="s">
        <v>224</v>
      </c>
      <c r="B39" s="21">
        <v>0</v>
      </c>
      <c r="C39" s="96"/>
      <c r="D39" s="96"/>
      <c r="E39" s="21">
        <v>0</v>
      </c>
      <c r="F39" s="96" t="str">
        <f t="shared" si="10"/>
        <v>-</v>
      </c>
      <c r="G39" s="95" t="str">
        <f t="shared" si="4"/>
        <v>-</v>
      </c>
      <c r="H39" s="76"/>
    </row>
    <row r="40" spans="1:8" hidden="1" x14ac:dyDescent="0.25">
      <c r="A40" s="48" t="s">
        <v>198</v>
      </c>
      <c r="B40" s="21">
        <v>0</v>
      </c>
      <c r="C40" s="96"/>
      <c r="D40" s="96"/>
      <c r="E40" s="21">
        <v>0</v>
      </c>
      <c r="F40" s="96" t="str">
        <f t="shared" si="10"/>
        <v>-</v>
      </c>
      <c r="G40" s="95" t="str">
        <f t="shared" si="4"/>
        <v>-</v>
      </c>
      <c r="H40" s="76"/>
    </row>
    <row r="41" spans="1:8" ht="7.5" hidden="1" customHeight="1" x14ac:dyDescent="0.25">
      <c r="A41" s="48"/>
      <c r="B41" s="96"/>
      <c r="C41" s="96"/>
      <c r="D41" s="96"/>
      <c r="E41" s="96"/>
      <c r="F41" s="96"/>
      <c r="G41" s="95" t="str">
        <f t="shared" si="4"/>
        <v>-</v>
      </c>
      <c r="H41" s="76"/>
    </row>
    <row r="42" spans="1:8" ht="26.4" hidden="1" x14ac:dyDescent="0.25">
      <c r="A42" s="50" t="s">
        <v>13</v>
      </c>
      <c r="B42" s="95">
        <f>B43</f>
        <v>0</v>
      </c>
      <c r="C42" s="95">
        <v>0</v>
      </c>
      <c r="D42" s="95">
        <v>0</v>
      </c>
      <c r="E42" s="95">
        <f t="shared" ref="E42:E43" si="12">E43</f>
        <v>0</v>
      </c>
      <c r="F42" s="95" t="str">
        <f>IFERROR(E42/B42*100,"-")</f>
        <v>-</v>
      </c>
      <c r="G42" s="95" t="str">
        <f t="shared" si="4"/>
        <v>-</v>
      </c>
      <c r="H42" s="76"/>
    </row>
    <row r="43" spans="1:8" hidden="1" x14ac:dyDescent="0.25">
      <c r="A43" s="47" t="s">
        <v>14</v>
      </c>
      <c r="B43" s="95">
        <f>B44</f>
        <v>0</v>
      </c>
      <c r="C43" s="95"/>
      <c r="D43" s="95"/>
      <c r="E43" s="95">
        <f t="shared" si="12"/>
        <v>0</v>
      </c>
      <c r="F43" s="95" t="str">
        <f>IFERROR(E43/B43*100,"-")</f>
        <v>-</v>
      </c>
      <c r="G43" s="95" t="str">
        <f t="shared" si="4"/>
        <v>-</v>
      </c>
      <c r="H43" s="76"/>
    </row>
    <row r="44" spans="1:8" hidden="1" x14ac:dyDescent="0.25">
      <c r="A44" s="48" t="s">
        <v>15</v>
      </c>
      <c r="B44" s="96">
        <v>0</v>
      </c>
      <c r="C44" s="96"/>
      <c r="D44" s="96"/>
      <c r="E44" s="96">
        <v>0</v>
      </c>
      <c r="F44" s="96" t="str">
        <f>IFERROR(E44/B44*100,"-")</f>
        <v>-</v>
      </c>
      <c r="G44" s="95" t="str">
        <f t="shared" si="4"/>
        <v>-</v>
      </c>
      <c r="H44" s="76"/>
    </row>
    <row r="45" spans="1:8" ht="7.5" hidden="1" customHeight="1" x14ac:dyDescent="0.25">
      <c r="A45" s="48"/>
      <c r="B45" s="96"/>
      <c r="C45" s="96"/>
      <c r="D45" s="96"/>
      <c r="E45" s="96"/>
      <c r="F45" s="96"/>
      <c r="G45" s="95" t="str">
        <f t="shared" si="4"/>
        <v>-</v>
      </c>
      <c r="H45" s="76"/>
    </row>
    <row r="46" spans="1:8" ht="26.4" hidden="1" x14ac:dyDescent="0.25">
      <c r="A46" s="50" t="s">
        <v>205</v>
      </c>
      <c r="B46" s="95">
        <f>B47+B50</f>
        <v>0</v>
      </c>
      <c r="C46" s="95">
        <v>0</v>
      </c>
      <c r="D46" s="95">
        <v>0</v>
      </c>
      <c r="E46" s="95">
        <f t="shared" ref="E46" si="13">E47+E50</f>
        <v>0</v>
      </c>
      <c r="F46" s="95" t="str">
        <f t="shared" ref="F46:F52" si="14">IFERROR(E46/B46*100,"-")</f>
        <v>-</v>
      </c>
      <c r="G46" s="95" t="str">
        <f t="shared" si="4"/>
        <v>-</v>
      </c>
      <c r="H46" s="76"/>
    </row>
    <row r="47" spans="1:8" hidden="1" x14ac:dyDescent="0.25">
      <c r="A47" s="47" t="s">
        <v>16</v>
      </c>
      <c r="B47" s="95">
        <f>B48+B49</f>
        <v>0</v>
      </c>
      <c r="C47" s="95"/>
      <c r="D47" s="95"/>
      <c r="E47" s="95">
        <f t="shared" ref="E47" si="15">E48+E49</f>
        <v>0</v>
      </c>
      <c r="F47" s="95" t="str">
        <f t="shared" si="14"/>
        <v>-</v>
      </c>
      <c r="G47" s="95" t="str">
        <f t="shared" si="4"/>
        <v>-</v>
      </c>
      <c r="H47" s="76"/>
    </row>
    <row r="48" spans="1:8" hidden="1" x14ac:dyDescent="0.25">
      <c r="A48" s="48" t="s">
        <v>225</v>
      </c>
      <c r="B48" s="21">
        <v>0</v>
      </c>
      <c r="C48" s="95"/>
      <c r="D48" s="95"/>
      <c r="E48" s="21">
        <v>0</v>
      </c>
      <c r="F48" s="95" t="str">
        <f t="shared" si="14"/>
        <v>-</v>
      </c>
      <c r="G48" s="95" t="str">
        <f t="shared" si="4"/>
        <v>-</v>
      </c>
      <c r="H48" s="76"/>
    </row>
    <row r="49" spans="1:8" hidden="1" x14ac:dyDescent="0.25">
      <c r="A49" s="48" t="s">
        <v>17</v>
      </c>
      <c r="B49" s="21">
        <v>0</v>
      </c>
      <c r="C49" s="96"/>
      <c r="D49" s="96"/>
      <c r="E49" s="96">
        <v>0</v>
      </c>
      <c r="F49" s="96" t="str">
        <f t="shared" si="14"/>
        <v>-</v>
      </c>
      <c r="G49" s="95" t="str">
        <f t="shared" si="4"/>
        <v>-</v>
      </c>
      <c r="H49" s="76"/>
    </row>
    <row r="50" spans="1:8" ht="26.4" hidden="1" x14ac:dyDescent="0.25">
      <c r="A50" s="47" t="s">
        <v>206</v>
      </c>
      <c r="B50" s="95">
        <f>B51+B52</f>
        <v>0</v>
      </c>
      <c r="C50" s="95"/>
      <c r="D50" s="95"/>
      <c r="E50" s="95">
        <f t="shared" ref="E50" si="16">E51+E52</f>
        <v>0</v>
      </c>
      <c r="F50" s="95" t="str">
        <f t="shared" si="14"/>
        <v>-</v>
      </c>
      <c r="G50" s="95" t="str">
        <f t="shared" si="4"/>
        <v>-</v>
      </c>
      <c r="H50" s="76"/>
    </row>
    <row r="51" spans="1:8" hidden="1" x14ac:dyDescent="0.25">
      <c r="A51" s="48" t="s">
        <v>191</v>
      </c>
      <c r="B51" s="96">
        <v>0</v>
      </c>
      <c r="C51" s="96"/>
      <c r="D51" s="96"/>
      <c r="E51" s="21">
        <v>0</v>
      </c>
      <c r="F51" s="96" t="str">
        <f t="shared" si="14"/>
        <v>-</v>
      </c>
      <c r="G51" s="95" t="str">
        <f t="shared" si="4"/>
        <v>-</v>
      </c>
      <c r="H51" s="76"/>
    </row>
    <row r="52" spans="1:8" hidden="1" x14ac:dyDescent="0.25">
      <c r="A52" s="48" t="s">
        <v>207</v>
      </c>
      <c r="B52" s="21">
        <v>0</v>
      </c>
      <c r="C52" s="96"/>
      <c r="D52" s="96"/>
      <c r="E52" s="21">
        <v>0</v>
      </c>
      <c r="F52" s="96" t="str">
        <f t="shared" si="14"/>
        <v>-</v>
      </c>
      <c r="G52" s="95" t="str">
        <f t="shared" si="4"/>
        <v>-</v>
      </c>
      <c r="H52" s="76"/>
    </row>
    <row r="53" spans="1:8" x14ac:dyDescent="0.25">
      <c r="A53" s="48"/>
      <c r="B53" s="96"/>
      <c r="C53" s="96"/>
      <c r="D53" s="96"/>
      <c r="E53" s="96"/>
      <c r="F53" s="96"/>
      <c r="G53" s="95" t="str">
        <f t="shared" si="4"/>
        <v>-</v>
      </c>
      <c r="H53" s="76"/>
    </row>
    <row r="54" spans="1:8" x14ac:dyDescent="0.25">
      <c r="A54" s="50" t="s">
        <v>226</v>
      </c>
      <c r="B54" s="97">
        <f>B55+B60</f>
        <v>480347.14</v>
      </c>
      <c r="C54" s="95">
        <v>586015</v>
      </c>
      <c r="D54" s="95">
        <v>586015</v>
      </c>
      <c r="E54" s="97">
        <f t="shared" ref="E54" si="17">E55+E60</f>
        <v>496395.99</v>
      </c>
      <c r="F54" s="95">
        <f>IFERROR(E54/B54*100,"-")</f>
        <v>103.34109410956418</v>
      </c>
      <c r="G54" s="95">
        <f t="shared" si="4"/>
        <v>84.707045041509176</v>
      </c>
      <c r="H54" s="76"/>
    </row>
    <row r="55" spans="1:8" ht="12.6" customHeight="1" x14ac:dyDescent="0.25">
      <c r="A55" s="47" t="s">
        <v>246</v>
      </c>
      <c r="B55" s="95">
        <f>B56+B57+B58</f>
        <v>480347.14</v>
      </c>
      <c r="C55" s="95"/>
      <c r="D55" s="95"/>
      <c r="E55" s="95">
        <f t="shared" ref="E55" si="18">E56+E57+E58</f>
        <v>496395.99</v>
      </c>
      <c r="F55" s="95">
        <f>IFERROR(E55/B55*100,"-")</f>
        <v>103.34109410956418</v>
      </c>
      <c r="G55" s="95" t="str">
        <f t="shared" si="4"/>
        <v>-</v>
      </c>
      <c r="H55" s="76"/>
    </row>
    <row r="56" spans="1:8" x14ac:dyDescent="0.25">
      <c r="A56" s="48" t="s">
        <v>247</v>
      </c>
      <c r="B56" s="96">
        <v>479845.76</v>
      </c>
      <c r="C56" s="95"/>
      <c r="D56" s="95"/>
      <c r="E56" s="96">
        <v>439373.86</v>
      </c>
      <c r="F56" s="96">
        <f>IFERROR(E56/B56*100,"-")</f>
        <v>91.565643926915172</v>
      </c>
      <c r="G56" s="95" t="str">
        <f t="shared" si="4"/>
        <v>-</v>
      </c>
      <c r="H56" s="76"/>
    </row>
    <row r="57" spans="1:8" x14ac:dyDescent="0.25">
      <c r="A57" s="48" t="s">
        <v>281</v>
      </c>
      <c r="B57" s="21">
        <v>501.38</v>
      </c>
      <c r="C57" s="95"/>
      <c r="D57" s="95"/>
      <c r="E57" s="21">
        <v>57022.13</v>
      </c>
      <c r="F57" s="96">
        <f>IFERROR(E57/B57*100,"-")</f>
        <v>11373.036419482229</v>
      </c>
      <c r="G57" s="95" t="str">
        <f t="shared" si="4"/>
        <v>-</v>
      </c>
      <c r="H57" s="76"/>
    </row>
    <row r="58" spans="1:8" ht="16.8" hidden="1" customHeight="1" x14ac:dyDescent="0.25">
      <c r="A58" s="48" t="s">
        <v>248</v>
      </c>
      <c r="B58" s="21">
        <v>0</v>
      </c>
      <c r="C58" s="95"/>
      <c r="D58" s="95"/>
      <c r="E58" s="21">
        <v>0</v>
      </c>
      <c r="F58" s="96" t="str">
        <f>IFERROR(E58/B58*100,"-")</f>
        <v>-</v>
      </c>
      <c r="G58" s="95" t="str">
        <f t="shared" ref="G58:G75" si="19">IFERROR(E58/C58*100,"-")</f>
        <v>-</v>
      </c>
      <c r="H58" s="76"/>
    </row>
    <row r="59" spans="1:8" hidden="1" x14ac:dyDescent="0.25">
      <c r="A59" s="48"/>
      <c r="B59" s="95"/>
      <c r="C59" s="95"/>
      <c r="D59" s="95"/>
      <c r="E59" s="95"/>
      <c r="F59" s="96"/>
      <c r="G59" s="95"/>
      <c r="H59" s="76"/>
    </row>
    <row r="60" spans="1:8" hidden="1" x14ac:dyDescent="0.25">
      <c r="A60" s="47" t="s">
        <v>227</v>
      </c>
      <c r="B60" s="95">
        <f>B61</f>
        <v>0</v>
      </c>
      <c r="C60" s="95"/>
      <c r="D60" s="95"/>
      <c r="E60" s="95">
        <f t="shared" ref="E60" si="20">E61</f>
        <v>0</v>
      </c>
      <c r="F60" s="96" t="str">
        <f>IFERROR(E60/B60*100,"-")</f>
        <v>-</v>
      </c>
      <c r="G60" s="95" t="str">
        <f t="shared" si="19"/>
        <v>-</v>
      </c>
      <c r="H60" s="76"/>
    </row>
    <row r="61" spans="1:8" hidden="1" x14ac:dyDescent="0.25">
      <c r="A61" s="48" t="s">
        <v>228</v>
      </c>
      <c r="B61" s="21">
        <v>0</v>
      </c>
      <c r="C61" s="96"/>
      <c r="D61" s="96"/>
      <c r="E61" s="21">
        <v>0</v>
      </c>
      <c r="F61" s="96" t="str">
        <f>IFERROR(E61/B61*100,"-")</f>
        <v>-</v>
      </c>
      <c r="G61" s="95" t="str">
        <f t="shared" si="19"/>
        <v>-</v>
      </c>
      <c r="H61" s="76"/>
    </row>
    <row r="62" spans="1:8" hidden="1" x14ac:dyDescent="0.25">
      <c r="A62" s="48"/>
      <c r="B62" s="96"/>
      <c r="C62" s="96"/>
      <c r="D62" s="96"/>
      <c r="E62" s="96"/>
      <c r="F62" s="96"/>
      <c r="G62" s="95"/>
      <c r="H62" s="76"/>
    </row>
    <row r="63" spans="1:8" hidden="1" x14ac:dyDescent="0.25">
      <c r="A63" s="50" t="s">
        <v>208</v>
      </c>
      <c r="B63" s="95">
        <f>B64</f>
        <v>0</v>
      </c>
      <c r="C63" s="91">
        <v>0</v>
      </c>
      <c r="D63" s="91">
        <v>0</v>
      </c>
      <c r="E63" s="95">
        <f t="shared" ref="E63:E64" si="21">E64</f>
        <v>0</v>
      </c>
      <c r="F63" s="95" t="str">
        <f>IFERROR(E63/B63*100,"-")</f>
        <v>-</v>
      </c>
      <c r="G63" s="95" t="str">
        <f t="shared" si="19"/>
        <v>-</v>
      </c>
      <c r="H63" s="76"/>
    </row>
    <row r="64" spans="1:8" hidden="1" x14ac:dyDescent="0.25">
      <c r="A64" s="47" t="s">
        <v>229</v>
      </c>
      <c r="B64" s="95">
        <f>B65</f>
        <v>0</v>
      </c>
      <c r="C64" s="95"/>
      <c r="D64" s="95"/>
      <c r="E64" s="95">
        <f t="shared" si="21"/>
        <v>0</v>
      </c>
      <c r="F64" s="95" t="str">
        <f>IFERROR(E64/B64*100,"-")</f>
        <v>-</v>
      </c>
      <c r="G64" s="95" t="str">
        <f t="shared" si="19"/>
        <v>-</v>
      </c>
      <c r="H64" s="76"/>
    </row>
    <row r="65" spans="1:8" hidden="1" x14ac:dyDescent="0.25">
      <c r="A65" s="48" t="s">
        <v>230</v>
      </c>
      <c r="B65" s="21">
        <v>0</v>
      </c>
      <c r="C65" s="96"/>
      <c r="D65" s="96"/>
      <c r="E65" s="21">
        <v>0</v>
      </c>
      <c r="F65" s="96" t="str">
        <f>IFERROR(E65/B65*100,"-")</f>
        <v>-</v>
      </c>
      <c r="G65" s="95" t="str">
        <f t="shared" si="19"/>
        <v>-</v>
      </c>
      <c r="H65" s="76"/>
    </row>
    <row r="66" spans="1:8" hidden="1" x14ac:dyDescent="0.25">
      <c r="A66" s="48"/>
      <c r="B66" s="96"/>
      <c r="C66" s="96"/>
      <c r="D66" s="96"/>
      <c r="E66" s="96"/>
      <c r="F66" s="96"/>
      <c r="G66" s="95"/>
      <c r="H66" s="76"/>
    </row>
    <row r="67" spans="1:8" hidden="1" x14ac:dyDescent="0.25">
      <c r="A67" s="48"/>
      <c r="B67" s="96"/>
      <c r="C67" s="96"/>
      <c r="D67" s="96"/>
      <c r="E67" s="96"/>
      <c r="F67" s="96"/>
      <c r="G67" s="95"/>
      <c r="H67" s="76"/>
    </row>
    <row r="68" spans="1:8" x14ac:dyDescent="0.25">
      <c r="A68" s="48"/>
      <c r="B68" s="96"/>
      <c r="C68" s="96"/>
      <c r="D68" s="96"/>
      <c r="E68" s="96"/>
      <c r="F68" s="96"/>
      <c r="G68" s="95"/>
      <c r="H68" s="76"/>
    </row>
    <row r="69" spans="1:8" x14ac:dyDescent="0.25">
      <c r="A69" s="7" t="s">
        <v>18</v>
      </c>
      <c r="B69" s="94">
        <f>B70</f>
        <v>0</v>
      </c>
      <c r="C69" s="94">
        <f t="shared" ref="C69:E71" si="22">C70</f>
        <v>0</v>
      </c>
      <c r="D69" s="94">
        <f t="shared" si="22"/>
        <v>0</v>
      </c>
      <c r="E69" s="94">
        <f t="shared" si="22"/>
        <v>0</v>
      </c>
      <c r="F69" s="94" t="str">
        <f t="shared" ref="F69:F78" si="23">IFERROR(E69/B69*100,"-")</f>
        <v>-</v>
      </c>
      <c r="G69" s="94" t="str">
        <f>IFERROR(E69/D69*100,"-")</f>
        <v>-</v>
      </c>
      <c r="H69" s="76"/>
    </row>
    <row r="70" spans="1:8" hidden="1" x14ac:dyDescent="0.25">
      <c r="A70" s="50" t="s">
        <v>199</v>
      </c>
      <c r="B70" s="95">
        <f>B71</f>
        <v>0</v>
      </c>
      <c r="C70" s="95">
        <v>0</v>
      </c>
      <c r="D70" s="95">
        <v>0</v>
      </c>
      <c r="E70" s="95">
        <f t="shared" si="22"/>
        <v>0</v>
      </c>
      <c r="F70" s="95" t="str">
        <f t="shared" si="23"/>
        <v>-</v>
      </c>
      <c r="G70" s="95" t="str">
        <f t="shared" si="19"/>
        <v>-</v>
      </c>
      <c r="H70" s="76"/>
    </row>
    <row r="71" spans="1:8" hidden="1" x14ac:dyDescent="0.25">
      <c r="A71" s="47" t="s">
        <v>231</v>
      </c>
      <c r="B71" s="95">
        <f>B72</f>
        <v>0</v>
      </c>
      <c r="C71" s="95"/>
      <c r="D71" s="95"/>
      <c r="E71" s="95">
        <f t="shared" si="22"/>
        <v>0</v>
      </c>
      <c r="F71" s="95" t="str">
        <f t="shared" si="23"/>
        <v>-</v>
      </c>
      <c r="G71" s="95" t="str">
        <f t="shared" si="19"/>
        <v>-</v>
      </c>
      <c r="H71" s="76"/>
    </row>
    <row r="72" spans="1:8" hidden="1" x14ac:dyDescent="0.25">
      <c r="A72" s="48" t="s">
        <v>232</v>
      </c>
      <c r="B72" s="21">
        <v>0</v>
      </c>
      <c r="C72" s="95"/>
      <c r="D72" s="95"/>
      <c r="E72" s="21">
        <v>0</v>
      </c>
      <c r="F72" s="95" t="str">
        <f t="shared" si="23"/>
        <v>-</v>
      </c>
      <c r="G72" s="95" t="str">
        <f t="shared" si="19"/>
        <v>-</v>
      </c>
      <c r="H72" s="76"/>
    </row>
    <row r="73" spans="1:8" hidden="1" x14ac:dyDescent="0.25">
      <c r="A73" s="47" t="s">
        <v>200</v>
      </c>
      <c r="B73" s="95">
        <f>SUM(B74:B76)</f>
        <v>0</v>
      </c>
      <c r="C73" s="95"/>
      <c r="D73" s="95"/>
      <c r="E73" s="95">
        <f t="shared" ref="E73" si="24">SUM(E74:E76)</f>
        <v>0</v>
      </c>
      <c r="F73" s="95" t="str">
        <f t="shared" si="23"/>
        <v>-</v>
      </c>
      <c r="G73" s="95" t="str">
        <f t="shared" si="19"/>
        <v>-</v>
      </c>
      <c r="H73" s="76"/>
    </row>
    <row r="74" spans="1:8" hidden="1" x14ac:dyDescent="0.25">
      <c r="A74" s="48" t="s">
        <v>201</v>
      </c>
      <c r="B74" s="21">
        <v>0</v>
      </c>
      <c r="C74" s="96"/>
      <c r="D74" s="96"/>
      <c r="E74" s="21">
        <v>0</v>
      </c>
      <c r="F74" s="96" t="str">
        <f t="shared" si="23"/>
        <v>-</v>
      </c>
      <c r="G74" s="95" t="str">
        <f t="shared" si="19"/>
        <v>-</v>
      </c>
      <c r="H74" s="76"/>
    </row>
    <row r="75" spans="1:8" hidden="1" x14ac:dyDescent="0.25">
      <c r="A75" s="48" t="s">
        <v>202</v>
      </c>
      <c r="B75" s="21">
        <v>0</v>
      </c>
      <c r="C75" s="96"/>
      <c r="D75" s="96"/>
      <c r="E75" s="21">
        <v>0</v>
      </c>
      <c r="F75" s="96" t="str">
        <f t="shared" si="23"/>
        <v>-</v>
      </c>
      <c r="G75" s="95" t="str">
        <f t="shared" si="19"/>
        <v>-</v>
      </c>
      <c r="H75" s="76"/>
    </row>
    <row r="76" spans="1:8" hidden="1" x14ac:dyDescent="0.25">
      <c r="A76" s="48" t="s">
        <v>233</v>
      </c>
      <c r="B76" s="21">
        <v>0</v>
      </c>
      <c r="C76" s="96"/>
      <c r="D76" s="96"/>
      <c r="E76" s="21">
        <v>0</v>
      </c>
      <c r="F76" s="96" t="str">
        <f t="shared" si="23"/>
        <v>-</v>
      </c>
      <c r="G76" s="95" t="str">
        <f t="shared" ref="G76:G78" si="25">IFERROR(E76/C76*100,"-")</f>
        <v>-</v>
      </c>
      <c r="H76" s="76"/>
    </row>
    <row r="77" spans="1:8" hidden="1" x14ac:dyDescent="0.25">
      <c r="A77" s="47" t="s">
        <v>234</v>
      </c>
      <c r="B77" s="95">
        <f>B78</f>
        <v>0</v>
      </c>
      <c r="C77" s="95"/>
      <c r="D77" s="95"/>
      <c r="E77" s="95">
        <f t="shared" ref="E77" si="26">E78</f>
        <v>0</v>
      </c>
      <c r="F77" s="96" t="str">
        <f t="shared" si="23"/>
        <v>-</v>
      </c>
      <c r="G77" s="95" t="str">
        <f t="shared" si="25"/>
        <v>-</v>
      </c>
      <c r="H77" s="76"/>
    </row>
    <row r="78" spans="1:8" hidden="1" x14ac:dyDescent="0.25">
      <c r="A78" s="48" t="s">
        <v>235</v>
      </c>
      <c r="B78" s="21">
        <v>0</v>
      </c>
      <c r="C78" s="96"/>
      <c r="D78" s="96"/>
      <c r="E78" s="21">
        <v>0</v>
      </c>
      <c r="F78" s="96" t="str">
        <f t="shared" si="23"/>
        <v>-</v>
      </c>
      <c r="G78" s="95" t="str">
        <f t="shared" si="25"/>
        <v>-</v>
      </c>
      <c r="H78" s="76"/>
    </row>
    <row r="79" spans="1:8" hidden="1" x14ac:dyDescent="0.25">
      <c r="A79" s="48"/>
      <c r="B79" s="96"/>
      <c r="C79" s="96"/>
      <c r="D79" s="96"/>
      <c r="E79" s="96"/>
      <c r="F79" s="96"/>
      <c r="G79" s="95"/>
      <c r="H79" s="76"/>
    </row>
    <row r="80" spans="1:8" x14ac:dyDescent="0.25">
      <c r="A80" s="48"/>
      <c r="B80" s="96"/>
      <c r="C80" s="96"/>
      <c r="D80" s="96"/>
      <c r="E80" s="96"/>
      <c r="F80" s="96"/>
      <c r="G80" s="96"/>
      <c r="H80" s="76"/>
    </row>
    <row r="81" spans="1:8" x14ac:dyDescent="0.25">
      <c r="A81" s="56" t="s">
        <v>19</v>
      </c>
      <c r="B81" s="98">
        <f>B11+B69</f>
        <v>986281.62</v>
      </c>
      <c r="C81" s="98">
        <f t="shared" ref="C81:E81" si="27">C11+C69</f>
        <v>926885</v>
      </c>
      <c r="D81" s="98">
        <f t="shared" ref="D81" si="28">D11+D69</f>
        <v>926885</v>
      </c>
      <c r="E81" s="98">
        <f t="shared" si="27"/>
        <v>838829.73</v>
      </c>
      <c r="F81" s="98">
        <f>IFERROR(E81/B81*100,"-")</f>
        <v>85.049717341381665</v>
      </c>
      <c r="G81" s="98">
        <f>IFERROR(E81/D81*100,"-")</f>
        <v>90.499871073542025</v>
      </c>
      <c r="H81" s="76"/>
    </row>
    <row r="82" spans="1:8" x14ac:dyDescent="0.25">
      <c r="A82" s="50"/>
      <c r="B82" s="99"/>
      <c r="C82" s="99"/>
      <c r="D82" s="99"/>
      <c r="E82" s="99"/>
      <c r="F82" s="99"/>
      <c r="G82" s="133"/>
      <c r="H82" s="76"/>
    </row>
    <row r="83" spans="1:8" hidden="1" x14ac:dyDescent="0.25">
      <c r="A83" s="50"/>
      <c r="B83" s="99"/>
      <c r="C83" s="99"/>
      <c r="D83" s="99"/>
      <c r="E83" s="99"/>
      <c r="F83" s="99"/>
      <c r="G83" s="133"/>
      <c r="H83" s="76"/>
    </row>
    <row r="84" spans="1:8" hidden="1" x14ac:dyDescent="0.25">
      <c r="A84" s="50"/>
      <c r="B84" s="99"/>
      <c r="C84" s="99"/>
      <c r="D84" s="99"/>
      <c r="E84" s="99"/>
      <c r="F84" s="99"/>
      <c r="G84" s="133"/>
      <c r="H84" s="76"/>
    </row>
    <row r="85" spans="1:8" hidden="1" x14ac:dyDescent="0.25">
      <c r="A85" s="50"/>
      <c r="B85" s="99"/>
      <c r="C85" s="99"/>
      <c r="D85" s="99"/>
      <c r="E85" s="99"/>
      <c r="F85" s="99"/>
      <c r="G85" s="133"/>
      <c r="H85" s="76"/>
    </row>
    <row r="86" spans="1:8" hidden="1" x14ac:dyDescent="0.25">
      <c r="A86" s="50"/>
      <c r="B86" s="99"/>
      <c r="C86" s="99"/>
      <c r="D86" s="99"/>
      <c r="E86" s="99"/>
      <c r="F86" s="99"/>
      <c r="G86" s="133"/>
      <c r="H86" s="76"/>
    </row>
    <row r="87" spans="1:8" hidden="1" x14ac:dyDescent="0.25">
      <c r="A87" s="50"/>
      <c r="B87" s="99"/>
      <c r="C87" s="99"/>
      <c r="D87" s="99"/>
      <c r="E87" s="99"/>
      <c r="F87" s="99"/>
      <c r="G87" s="133"/>
      <c r="H87" s="76"/>
    </row>
    <row r="88" spans="1:8" hidden="1" x14ac:dyDescent="0.25">
      <c r="A88" s="50"/>
      <c r="B88" s="99"/>
      <c r="C88" s="99"/>
      <c r="D88" s="99"/>
      <c r="E88" s="99"/>
      <c r="F88" s="99"/>
      <c r="G88" s="133"/>
      <c r="H88" s="76"/>
    </row>
    <row r="89" spans="1:8" hidden="1" x14ac:dyDescent="0.25">
      <c r="A89" s="50"/>
      <c r="B89" s="99"/>
      <c r="C89" s="99"/>
      <c r="D89" s="99"/>
      <c r="E89" s="99"/>
      <c r="F89" s="99"/>
      <c r="G89" s="133"/>
      <c r="H89" s="76"/>
    </row>
    <row r="90" spans="1:8" hidden="1" x14ac:dyDescent="0.25">
      <c r="A90" s="50"/>
      <c r="B90" s="99"/>
      <c r="C90" s="99"/>
      <c r="D90" s="99"/>
      <c r="E90" s="99"/>
      <c r="F90" s="99"/>
      <c r="G90" s="133"/>
      <c r="H90" s="76"/>
    </row>
    <row r="91" spans="1:8" hidden="1" x14ac:dyDescent="0.25">
      <c r="A91" s="50"/>
      <c r="B91" s="99"/>
      <c r="C91" s="99"/>
      <c r="D91" s="99"/>
      <c r="E91" s="99"/>
      <c r="F91" s="99"/>
      <c r="G91" s="133"/>
      <c r="H91" s="76"/>
    </row>
    <row r="92" spans="1:8" hidden="1" x14ac:dyDescent="0.25">
      <c r="A92" s="50"/>
      <c r="B92" s="99"/>
      <c r="C92" s="99"/>
      <c r="D92" s="99"/>
      <c r="E92" s="99"/>
      <c r="F92" s="99"/>
      <c r="G92" s="133"/>
      <c r="H92" s="76"/>
    </row>
    <row r="93" spans="1:8" hidden="1" x14ac:dyDescent="0.25">
      <c r="A93" s="50"/>
      <c r="B93" s="99"/>
      <c r="C93" s="99"/>
      <c r="D93" s="99"/>
      <c r="E93" s="99"/>
      <c r="F93" s="99"/>
      <c r="G93" s="133"/>
      <c r="H93" s="76"/>
    </row>
    <row r="94" spans="1:8" hidden="1" x14ac:dyDescent="0.25">
      <c r="A94" s="50"/>
      <c r="B94" s="99"/>
      <c r="C94" s="99"/>
      <c r="D94" s="99"/>
      <c r="E94" s="99"/>
      <c r="F94" s="99"/>
      <c r="G94" s="133"/>
      <c r="H94" s="76"/>
    </row>
    <row r="95" spans="1:8" x14ac:dyDescent="0.25">
      <c r="A95" s="50"/>
      <c r="B95" s="99"/>
      <c r="C95" s="99"/>
      <c r="D95" s="99"/>
      <c r="E95" s="99"/>
      <c r="F95" s="99"/>
      <c r="G95" s="133"/>
      <c r="H95" s="76"/>
    </row>
    <row r="96" spans="1:8" x14ac:dyDescent="0.25">
      <c r="A96" s="7" t="s">
        <v>20</v>
      </c>
      <c r="B96" s="94">
        <f>B97+B110+B144+B154+B158+B163</f>
        <v>819407.70000000007</v>
      </c>
      <c r="C96" s="94">
        <f>C97+C110+C144+C154+C158+C163</f>
        <v>999230</v>
      </c>
      <c r="D96" s="94">
        <f>D97+D110+D144+D154+D158+D163</f>
        <v>999230</v>
      </c>
      <c r="E96" s="94">
        <f>E97+E110+E144+E154+E158+E163</f>
        <v>889125.98999999987</v>
      </c>
      <c r="F96" s="94">
        <f t="shared" ref="F96:F108" si="29">IFERROR(E96/B96*100,"-")</f>
        <v>108.50837623322307</v>
      </c>
      <c r="G96" s="94">
        <f>IFERROR(E96/D96*100,"-")</f>
        <v>88.981114458132751</v>
      </c>
      <c r="H96" s="76"/>
    </row>
    <row r="97" spans="1:8" s="5" customFormat="1" x14ac:dyDescent="0.25">
      <c r="A97" s="50" t="s">
        <v>21</v>
      </c>
      <c r="B97" s="95">
        <f>B98+B103+B105</f>
        <v>684960.04</v>
      </c>
      <c r="C97" s="95">
        <v>807700</v>
      </c>
      <c r="D97" s="95">
        <v>807700</v>
      </c>
      <c r="E97" s="95">
        <f t="shared" ref="E97" si="30">E98+E103+E105</f>
        <v>769105.41999999993</v>
      </c>
      <c r="F97" s="95">
        <f t="shared" si="29"/>
        <v>112.28471371848201</v>
      </c>
      <c r="G97" s="95">
        <f t="shared" ref="G97:G151" si="31">IFERROR(E97/D97*100,"-")</f>
        <v>95.22166893648631</v>
      </c>
      <c r="H97" s="76"/>
    </row>
    <row r="98" spans="1:8" s="5" customFormat="1" x14ac:dyDescent="0.25">
      <c r="A98" s="47" t="s">
        <v>22</v>
      </c>
      <c r="B98" s="95">
        <f>SUM(B99:B102)</f>
        <v>541875.53</v>
      </c>
      <c r="C98" s="95"/>
      <c r="D98" s="95"/>
      <c r="E98" s="95">
        <f t="shared" ref="E98" si="32">SUM(E99:E102)</f>
        <v>597605.6</v>
      </c>
      <c r="F98" s="95">
        <f t="shared" si="29"/>
        <v>110.284662605082</v>
      </c>
      <c r="G98" s="95" t="str">
        <f t="shared" si="31"/>
        <v>-</v>
      </c>
      <c r="H98" s="76"/>
    </row>
    <row r="99" spans="1:8" s="5" customFormat="1" x14ac:dyDescent="0.25">
      <c r="A99" s="48" t="s">
        <v>23</v>
      </c>
      <c r="B99" s="96">
        <v>541875.53</v>
      </c>
      <c r="C99" s="96"/>
      <c r="D99" s="96"/>
      <c r="E99" s="96">
        <v>597605.6</v>
      </c>
      <c r="F99" s="96">
        <f t="shared" si="29"/>
        <v>110.284662605082</v>
      </c>
      <c r="G99" s="95" t="str">
        <f t="shared" si="31"/>
        <v>-</v>
      </c>
      <c r="H99" s="76"/>
    </row>
    <row r="100" spans="1:8" s="5" customFormat="1" hidden="1" x14ac:dyDescent="0.25">
      <c r="A100" s="48" t="s">
        <v>236</v>
      </c>
      <c r="B100" s="21">
        <v>0</v>
      </c>
      <c r="C100" s="96"/>
      <c r="D100" s="96"/>
      <c r="E100" s="21">
        <v>0</v>
      </c>
      <c r="F100" s="96" t="str">
        <f t="shared" si="29"/>
        <v>-</v>
      </c>
      <c r="G100" s="95" t="str">
        <f t="shared" si="31"/>
        <v>-</v>
      </c>
      <c r="H100" s="76"/>
    </row>
    <row r="101" spans="1:8" hidden="1" x14ac:dyDescent="0.25">
      <c r="A101" s="48" t="s">
        <v>142</v>
      </c>
      <c r="B101" s="96">
        <v>0</v>
      </c>
      <c r="C101" s="96"/>
      <c r="D101" s="96"/>
      <c r="E101" s="96">
        <v>0</v>
      </c>
      <c r="F101" s="96" t="str">
        <f t="shared" si="29"/>
        <v>-</v>
      </c>
      <c r="G101" s="95" t="str">
        <f t="shared" si="31"/>
        <v>-</v>
      </c>
      <c r="H101" s="76"/>
    </row>
    <row r="102" spans="1:8" hidden="1" x14ac:dyDescent="0.25">
      <c r="A102" s="48" t="s">
        <v>237</v>
      </c>
      <c r="B102" s="96">
        <v>0</v>
      </c>
      <c r="C102" s="96"/>
      <c r="D102" s="96"/>
      <c r="E102" s="96">
        <v>0</v>
      </c>
      <c r="F102" s="96" t="str">
        <f t="shared" si="29"/>
        <v>-</v>
      </c>
      <c r="G102" s="95" t="str">
        <f t="shared" si="31"/>
        <v>-</v>
      </c>
      <c r="H102" s="76"/>
    </row>
    <row r="103" spans="1:8" x14ac:dyDescent="0.25">
      <c r="A103" s="47" t="s">
        <v>24</v>
      </c>
      <c r="B103" s="95">
        <f>B104</f>
        <v>60576.24</v>
      </c>
      <c r="C103" s="95"/>
      <c r="D103" s="95"/>
      <c r="E103" s="95">
        <f t="shared" ref="E103" si="33">E104</f>
        <v>75047.22</v>
      </c>
      <c r="F103" s="95">
        <f t="shared" si="29"/>
        <v>123.88887128022472</v>
      </c>
      <c r="G103" s="95" t="str">
        <f t="shared" si="31"/>
        <v>-</v>
      </c>
      <c r="H103" s="76"/>
    </row>
    <row r="104" spans="1:8" x14ac:dyDescent="0.25">
      <c r="A104" s="48" t="s">
        <v>25</v>
      </c>
      <c r="B104" s="96">
        <v>60576.24</v>
      </c>
      <c r="C104" s="96"/>
      <c r="D104" s="96"/>
      <c r="E104" s="96">
        <v>75047.22</v>
      </c>
      <c r="F104" s="96">
        <f t="shared" si="29"/>
        <v>123.88887128022472</v>
      </c>
      <c r="G104" s="95" t="str">
        <f t="shared" si="31"/>
        <v>-</v>
      </c>
      <c r="H104" s="76"/>
    </row>
    <row r="105" spans="1:8" x14ac:dyDescent="0.25">
      <c r="A105" s="47" t="s">
        <v>26</v>
      </c>
      <c r="B105" s="95">
        <f>SUM(B106:B108)</f>
        <v>82508.27</v>
      </c>
      <c r="C105" s="95"/>
      <c r="D105" s="95"/>
      <c r="E105" s="95">
        <f t="shared" ref="E105" si="34">SUM(E106:E108)</f>
        <v>96452.6</v>
      </c>
      <c r="F105" s="95">
        <f t="shared" si="29"/>
        <v>116.9005240323182</v>
      </c>
      <c r="G105" s="95" t="str">
        <f t="shared" si="31"/>
        <v>-</v>
      </c>
      <c r="H105" s="76"/>
    </row>
    <row r="106" spans="1:8" hidden="1" x14ac:dyDescent="0.25">
      <c r="A106" s="48" t="s">
        <v>143</v>
      </c>
      <c r="B106" s="21">
        <v>0</v>
      </c>
      <c r="C106" s="96"/>
      <c r="D106" s="96"/>
      <c r="E106" s="21">
        <v>0</v>
      </c>
      <c r="F106" s="96" t="str">
        <f t="shared" si="29"/>
        <v>-</v>
      </c>
      <c r="G106" s="95" t="str">
        <f t="shared" si="31"/>
        <v>-</v>
      </c>
      <c r="H106" s="76"/>
    </row>
    <row r="107" spans="1:8" x14ac:dyDescent="0.25">
      <c r="A107" s="48" t="s">
        <v>27</v>
      </c>
      <c r="B107" s="96">
        <v>82508.27</v>
      </c>
      <c r="C107" s="96"/>
      <c r="D107" s="96"/>
      <c r="E107" s="96">
        <v>96452.6</v>
      </c>
      <c r="F107" s="96">
        <f t="shared" si="29"/>
        <v>116.9005240323182</v>
      </c>
      <c r="G107" s="95" t="str">
        <f t="shared" si="31"/>
        <v>-</v>
      </c>
      <c r="H107" s="76"/>
    </row>
    <row r="108" spans="1:8" hidden="1" x14ac:dyDescent="0.25">
      <c r="A108" s="48" t="s">
        <v>209</v>
      </c>
      <c r="B108" s="96">
        <v>0</v>
      </c>
      <c r="C108" s="96"/>
      <c r="D108" s="96"/>
      <c r="E108" s="96">
        <v>0</v>
      </c>
      <c r="F108" s="96" t="str">
        <f t="shared" si="29"/>
        <v>-</v>
      </c>
      <c r="G108" s="95" t="str">
        <f t="shared" si="31"/>
        <v>-</v>
      </c>
      <c r="H108" s="76"/>
    </row>
    <row r="109" spans="1:8" ht="13.8" customHeight="1" x14ac:dyDescent="0.25">
      <c r="A109" s="48"/>
      <c r="B109" s="96"/>
      <c r="C109" s="96"/>
      <c r="D109" s="96"/>
      <c r="E109" s="96"/>
      <c r="F109" s="96"/>
      <c r="G109" s="95"/>
      <c r="H109" s="76"/>
    </row>
    <row r="110" spans="1:8" x14ac:dyDescent="0.25">
      <c r="A110" s="50" t="s">
        <v>28</v>
      </c>
      <c r="B110" s="95">
        <f>B111+B116+B123+B133+B135</f>
        <v>132516.67000000001</v>
      </c>
      <c r="C110" s="95">
        <v>189860</v>
      </c>
      <c r="D110" s="95">
        <v>189860</v>
      </c>
      <c r="E110" s="95">
        <f>E111+E116+E123+E133+E135</f>
        <v>119257.1</v>
      </c>
      <c r="F110" s="95">
        <f t="shared" ref="F110:F142" si="35">IFERROR(E110/B110*100,"-")</f>
        <v>89.994036222008901</v>
      </c>
      <c r="G110" s="95">
        <f>IFERROR(E110/D110*100,"-")</f>
        <v>62.81317813125461</v>
      </c>
      <c r="H110" s="76"/>
    </row>
    <row r="111" spans="1:8" x14ac:dyDescent="0.25">
      <c r="A111" s="47" t="s">
        <v>29</v>
      </c>
      <c r="B111" s="95">
        <f>SUM(B112:B115)</f>
        <v>54529.39</v>
      </c>
      <c r="C111" s="95"/>
      <c r="D111" s="95"/>
      <c r="E111" s="95">
        <f t="shared" ref="E111" si="36">SUM(E112:E115)</f>
        <v>45395.24</v>
      </c>
      <c r="F111" s="95">
        <f t="shared" si="35"/>
        <v>83.249124921441435</v>
      </c>
      <c r="G111" s="95" t="str">
        <f t="shared" si="31"/>
        <v>-</v>
      </c>
      <c r="H111" s="76"/>
    </row>
    <row r="112" spans="1:8" x14ac:dyDescent="0.25">
      <c r="A112" s="48" t="s">
        <v>30</v>
      </c>
      <c r="B112" s="96">
        <v>7210.81</v>
      </c>
      <c r="C112" s="96"/>
      <c r="D112" s="96"/>
      <c r="E112" s="96">
        <v>5398.15</v>
      </c>
      <c r="F112" s="96">
        <f t="shared" si="35"/>
        <v>74.861908717605914</v>
      </c>
      <c r="G112" s="95" t="str">
        <f t="shared" si="31"/>
        <v>-</v>
      </c>
      <c r="H112" s="76"/>
    </row>
    <row r="113" spans="1:8" x14ac:dyDescent="0.25">
      <c r="A113" s="48" t="s">
        <v>31</v>
      </c>
      <c r="B113" s="96">
        <v>39516.080000000002</v>
      </c>
      <c r="C113" s="96"/>
      <c r="D113" s="96"/>
      <c r="E113" s="96">
        <v>32936.339999999997</v>
      </c>
      <c r="F113" s="96">
        <f t="shared" si="35"/>
        <v>83.34920872718142</v>
      </c>
      <c r="G113" s="95" t="str">
        <f t="shared" si="31"/>
        <v>-</v>
      </c>
      <c r="H113" s="76"/>
    </row>
    <row r="114" spans="1:8" x14ac:dyDescent="0.25">
      <c r="A114" s="48" t="s">
        <v>32</v>
      </c>
      <c r="B114" s="96">
        <v>5779.5</v>
      </c>
      <c r="C114" s="96"/>
      <c r="D114" s="96"/>
      <c r="E114" s="96">
        <v>5350.25</v>
      </c>
      <c r="F114" s="96">
        <f t="shared" si="35"/>
        <v>92.572886927934945</v>
      </c>
      <c r="G114" s="95" t="str">
        <f t="shared" si="31"/>
        <v>-</v>
      </c>
      <c r="H114" s="76"/>
    </row>
    <row r="115" spans="1:8" x14ac:dyDescent="0.25">
      <c r="A115" s="48" t="s">
        <v>33</v>
      </c>
      <c r="B115" s="96">
        <v>2023</v>
      </c>
      <c r="C115" s="96"/>
      <c r="D115" s="96"/>
      <c r="E115" s="96">
        <v>1710.5</v>
      </c>
      <c r="F115" s="96">
        <f t="shared" si="35"/>
        <v>84.552644587246661</v>
      </c>
      <c r="G115" s="95" t="str">
        <f t="shared" si="31"/>
        <v>-</v>
      </c>
      <c r="H115" s="76"/>
    </row>
    <row r="116" spans="1:8" x14ac:dyDescent="0.25">
      <c r="A116" s="47" t="s">
        <v>34</v>
      </c>
      <c r="B116" s="95">
        <f>SUM(B117:B122)</f>
        <v>7492.43</v>
      </c>
      <c r="C116" s="95"/>
      <c r="D116" s="95"/>
      <c r="E116" s="95">
        <f>SUM(E117:E122)</f>
        <v>5673.5800000000008</v>
      </c>
      <c r="F116" s="95">
        <f t="shared" si="35"/>
        <v>75.724164256456191</v>
      </c>
      <c r="G116" s="95" t="str">
        <f t="shared" si="31"/>
        <v>-</v>
      </c>
      <c r="H116" s="76"/>
    </row>
    <row r="117" spans="1:8" x14ac:dyDescent="0.25">
      <c r="A117" s="48" t="s">
        <v>35</v>
      </c>
      <c r="B117" s="96">
        <v>3997.55</v>
      </c>
      <c r="C117" s="96"/>
      <c r="D117" s="96"/>
      <c r="E117" s="96">
        <v>4394.18</v>
      </c>
      <c r="F117" s="96">
        <f t="shared" si="35"/>
        <v>109.92182711911045</v>
      </c>
      <c r="G117" s="95" t="str">
        <f t="shared" si="31"/>
        <v>-</v>
      </c>
      <c r="H117" s="76"/>
    </row>
    <row r="118" spans="1:8" hidden="1" x14ac:dyDescent="0.25">
      <c r="A118" s="48" t="s">
        <v>36</v>
      </c>
      <c r="B118" s="96">
        <v>0</v>
      </c>
      <c r="C118" s="96"/>
      <c r="D118" s="96"/>
      <c r="E118" s="96">
        <v>0</v>
      </c>
      <c r="F118" s="96" t="str">
        <f t="shared" si="35"/>
        <v>-</v>
      </c>
      <c r="G118" s="95" t="str">
        <f t="shared" si="31"/>
        <v>-</v>
      </c>
      <c r="H118" s="76"/>
    </row>
    <row r="119" spans="1:8" x14ac:dyDescent="0.25">
      <c r="A119" s="48" t="s">
        <v>37</v>
      </c>
      <c r="B119" s="96">
        <v>1242.5</v>
      </c>
      <c r="C119" s="96"/>
      <c r="D119" s="96"/>
      <c r="E119" s="96">
        <v>757.01</v>
      </c>
      <c r="F119" s="96">
        <f t="shared" si="35"/>
        <v>60.926358148893357</v>
      </c>
      <c r="G119" s="95" t="str">
        <f t="shared" si="31"/>
        <v>-</v>
      </c>
      <c r="H119" s="76"/>
    </row>
    <row r="120" spans="1:8" x14ac:dyDescent="0.25">
      <c r="A120" s="48" t="s">
        <v>38</v>
      </c>
      <c r="B120" s="96">
        <v>30.73</v>
      </c>
      <c r="C120" s="96"/>
      <c r="D120" s="96"/>
      <c r="E120" s="96">
        <v>42.5</v>
      </c>
      <c r="F120" s="96">
        <f t="shared" si="35"/>
        <v>138.30133420110641</v>
      </c>
      <c r="G120" s="95" t="str">
        <f t="shared" si="31"/>
        <v>-</v>
      </c>
      <c r="H120" s="76"/>
    </row>
    <row r="121" spans="1:8" x14ac:dyDescent="0.25">
      <c r="A121" s="48" t="s">
        <v>39</v>
      </c>
      <c r="B121" s="96">
        <v>2221.65</v>
      </c>
      <c r="C121" s="96"/>
      <c r="D121" s="96"/>
      <c r="E121" s="96">
        <v>479.89</v>
      </c>
      <c r="F121" s="96">
        <f t="shared" si="35"/>
        <v>21.600612157630589</v>
      </c>
      <c r="G121" s="95" t="str">
        <f t="shared" si="31"/>
        <v>-</v>
      </c>
      <c r="H121" s="76"/>
    </row>
    <row r="122" spans="1:8" hidden="1" x14ac:dyDescent="0.25">
      <c r="A122" s="48" t="s">
        <v>40</v>
      </c>
      <c r="B122" s="96">
        <v>0</v>
      </c>
      <c r="C122" s="96"/>
      <c r="D122" s="96"/>
      <c r="E122" s="96">
        <v>0</v>
      </c>
      <c r="F122" s="96" t="str">
        <f t="shared" si="35"/>
        <v>-</v>
      </c>
      <c r="G122" s="95" t="str">
        <f t="shared" si="31"/>
        <v>-</v>
      </c>
      <c r="H122" s="76"/>
    </row>
    <row r="123" spans="1:8" x14ac:dyDescent="0.25">
      <c r="A123" s="47" t="s">
        <v>41</v>
      </c>
      <c r="B123" s="95">
        <f>SUM(B124:B132)</f>
        <v>58603.4</v>
      </c>
      <c r="C123" s="95"/>
      <c r="D123" s="95"/>
      <c r="E123" s="95">
        <f t="shared" ref="E123" si="37">SUM(E124:E132)</f>
        <v>54872.619999999995</v>
      </c>
      <c r="F123" s="95">
        <f t="shared" si="35"/>
        <v>93.633850595699215</v>
      </c>
      <c r="G123" s="95" t="str">
        <f t="shared" si="31"/>
        <v>-</v>
      </c>
      <c r="H123" s="76"/>
    </row>
    <row r="124" spans="1:8" x14ac:dyDescent="0.25">
      <c r="A124" s="48" t="s">
        <v>42</v>
      </c>
      <c r="B124" s="96">
        <v>6073.46</v>
      </c>
      <c r="C124" s="96"/>
      <c r="D124" s="96"/>
      <c r="E124" s="96">
        <v>6554.76</v>
      </c>
      <c r="F124" s="96">
        <f t="shared" si="35"/>
        <v>107.92464262545568</v>
      </c>
      <c r="G124" s="95" t="str">
        <f t="shared" si="31"/>
        <v>-</v>
      </c>
      <c r="H124" s="76"/>
    </row>
    <row r="125" spans="1:8" x14ac:dyDescent="0.25">
      <c r="A125" s="48" t="s">
        <v>43</v>
      </c>
      <c r="B125" s="96">
        <v>3829.84</v>
      </c>
      <c r="C125" s="96"/>
      <c r="D125" s="96"/>
      <c r="E125" s="96">
        <v>3829.66</v>
      </c>
      <c r="F125" s="96">
        <f t="shared" si="35"/>
        <v>99.995300064754659</v>
      </c>
      <c r="G125" s="95" t="str">
        <f t="shared" si="31"/>
        <v>-</v>
      </c>
      <c r="H125" s="76"/>
    </row>
    <row r="126" spans="1:8" x14ac:dyDescent="0.25">
      <c r="A126" s="48" t="s">
        <v>44</v>
      </c>
      <c r="B126" s="96">
        <v>22277.75</v>
      </c>
      <c r="C126" s="96"/>
      <c r="D126" s="96"/>
      <c r="E126" s="96">
        <v>10998.88</v>
      </c>
      <c r="F126" s="96">
        <f t="shared" si="35"/>
        <v>49.371592732659266</v>
      </c>
      <c r="G126" s="95" t="str">
        <f t="shared" si="31"/>
        <v>-</v>
      </c>
      <c r="H126" s="76"/>
    </row>
    <row r="127" spans="1:8" x14ac:dyDescent="0.25">
      <c r="A127" s="48" t="s">
        <v>45</v>
      </c>
      <c r="B127" s="96">
        <v>0</v>
      </c>
      <c r="C127" s="96"/>
      <c r="D127" s="96"/>
      <c r="E127" s="96">
        <v>73.760000000000005</v>
      </c>
      <c r="F127" s="96" t="str">
        <f t="shared" si="35"/>
        <v>-</v>
      </c>
      <c r="G127" s="95" t="str">
        <f t="shared" si="31"/>
        <v>-</v>
      </c>
      <c r="H127" s="76"/>
    </row>
    <row r="128" spans="1:8" x14ac:dyDescent="0.25">
      <c r="A128" s="48" t="s">
        <v>46</v>
      </c>
      <c r="B128" s="96">
        <v>12580.53</v>
      </c>
      <c r="C128" s="96"/>
      <c r="D128" s="96"/>
      <c r="E128" s="96">
        <v>10346.450000000001</v>
      </c>
      <c r="F128" s="96">
        <f t="shared" si="35"/>
        <v>82.241765648982991</v>
      </c>
      <c r="G128" s="95" t="str">
        <f t="shared" si="31"/>
        <v>-</v>
      </c>
      <c r="H128" s="76"/>
    </row>
    <row r="129" spans="1:8" x14ac:dyDescent="0.25">
      <c r="A129" s="48" t="s">
        <v>47</v>
      </c>
      <c r="B129" s="96">
        <v>0</v>
      </c>
      <c r="C129" s="96"/>
      <c r="D129" s="96"/>
      <c r="E129" s="96">
        <v>6380</v>
      </c>
      <c r="F129" s="96" t="str">
        <f t="shared" si="35"/>
        <v>-</v>
      </c>
      <c r="G129" s="95" t="str">
        <f t="shared" si="31"/>
        <v>-</v>
      </c>
      <c r="H129" s="76"/>
    </row>
    <row r="130" spans="1:8" x14ac:dyDescent="0.25">
      <c r="A130" s="48" t="s">
        <v>48</v>
      </c>
      <c r="B130" s="96">
        <v>12054.76</v>
      </c>
      <c r="C130" s="96"/>
      <c r="D130" s="96"/>
      <c r="E130" s="96">
        <v>13523.11</v>
      </c>
      <c r="F130" s="96">
        <f t="shared" si="35"/>
        <v>112.18066556281502</v>
      </c>
      <c r="G130" s="95" t="str">
        <f t="shared" si="31"/>
        <v>-</v>
      </c>
      <c r="H130" s="76"/>
    </row>
    <row r="131" spans="1:8" x14ac:dyDescent="0.25">
      <c r="A131" s="48" t="s">
        <v>49</v>
      </c>
      <c r="B131" s="96">
        <v>130.86000000000001</v>
      </c>
      <c r="C131" s="96"/>
      <c r="D131" s="96"/>
      <c r="E131" s="96">
        <v>0</v>
      </c>
      <c r="F131" s="96">
        <f t="shared" si="35"/>
        <v>0</v>
      </c>
      <c r="G131" s="95" t="str">
        <f t="shared" si="31"/>
        <v>-</v>
      </c>
      <c r="H131" s="76"/>
    </row>
    <row r="132" spans="1:8" x14ac:dyDescent="0.25">
      <c r="A132" s="48" t="s">
        <v>50</v>
      </c>
      <c r="B132" s="96">
        <v>1656.2</v>
      </c>
      <c r="C132" s="96"/>
      <c r="D132" s="96"/>
      <c r="E132" s="96">
        <v>3166</v>
      </c>
      <c r="F132" s="96">
        <f t="shared" si="35"/>
        <v>191.16048786378457</v>
      </c>
      <c r="G132" s="95" t="str">
        <f t="shared" si="31"/>
        <v>-</v>
      </c>
      <c r="H132" s="76"/>
    </row>
    <row r="133" spans="1:8" hidden="1" x14ac:dyDescent="0.25">
      <c r="A133" s="88" t="s">
        <v>51</v>
      </c>
      <c r="B133" s="95">
        <f>B134</f>
        <v>0</v>
      </c>
      <c r="C133" s="95"/>
      <c r="D133" s="95"/>
      <c r="E133" s="95">
        <f t="shared" ref="E133" si="38">E134</f>
        <v>0</v>
      </c>
      <c r="F133" s="95" t="str">
        <f t="shared" si="35"/>
        <v>-</v>
      </c>
      <c r="G133" s="95" t="str">
        <f t="shared" si="31"/>
        <v>-</v>
      </c>
      <c r="H133" s="76"/>
    </row>
    <row r="134" spans="1:8" hidden="1" x14ac:dyDescent="0.25">
      <c r="A134" s="48" t="s">
        <v>52</v>
      </c>
      <c r="B134" s="21">
        <v>0</v>
      </c>
      <c r="C134" s="96"/>
      <c r="D134" s="96"/>
      <c r="E134" s="21">
        <v>0</v>
      </c>
      <c r="F134" s="96" t="str">
        <f t="shared" si="35"/>
        <v>-</v>
      </c>
      <c r="G134" s="95" t="str">
        <f t="shared" si="31"/>
        <v>-</v>
      </c>
      <c r="H134" s="76"/>
    </row>
    <row r="135" spans="1:8" x14ac:dyDescent="0.25">
      <c r="A135" s="47" t="s">
        <v>53</v>
      </c>
      <c r="B135" s="95">
        <f>SUM(B136:B142)</f>
        <v>11891.449999999999</v>
      </c>
      <c r="C135" s="95"/>
      <c r="D135" s="95"/>
      <c r="E135" s="95">
        <f t="shared" ref="E135" si="39">SUM(E136:E142)</f>
        <v>13315.660000000002</v>
      </c>
      <c r="F135" s="95">
        <f t="shared" si="35"/>
        <v>111.97675640901659</v>
      </c>
      <c r="G135" s="95" t="str">
        <f t="shared" si="31"/>
        <v>-</v>
      </c>
      <c r="H135" s="76"/>
    </row>
    <row r="136" spans="1:8" x14ac:dyDescent="0.25">
      <c r="A136" s="48" t="s">
        <v>54</v>
      </c>
      <c r="B136" s="21">
        <v>8884.32</v>
      </c>
      <c r="C136" s="96"/>
      <c r="D136" s="96"/>
      <c r="E136" s="21">
        <v>8841.1200000000008</v>
      </c>
      <c r="F136" s="96">
        <f t="shared" si="35"/>
        <v>99.51375006753473</v>
      </c>
      <c r="G136" s="95" t="str">
        <f t="shared" si="31"/>
        <v>-</v>
      </c>
      <c r="H136" s="76"/>
    </row>
    <row r="137" spans="1:8" x14ac:dyDescent="0.25">
      <c r="A137" s="48" t="s">
        <v>55</v>
      </c>
      <c r="B137" s="96">
        <v>56.25</v>
      </c>
      <c r="C137" s="96"/>
      <c r="D137" s="96"/>
      <c r="E137" s="96">
        <v>674.67</v>
      </c>
      <c r="F137" s="96">
        <f t="shared" si="35"/>
        <v>1199.4133333333332</v>
      </c>
      <c r="G137" s="95" t="str">
        <f t="shared" si="31"/>
        <v>-</v>
      </c>
      <c r="H137" s="76"/>
    </row>
    <row r="138" spans="1:8" x14ac:dyDescent="0.25">
      <c r="A138" s="48" t="s">
        <v>56</v>
      </c>
      <c r="B138" s="96">
        <v>1347.8</v>
      </c>
      <c r="C138" s="96"/>
      <c r="D138" s="96"/>
      <c r="E138" s="96">
        <v>151.5</v>
      </c>
      <c r="F138" s="96">
        <f t="shared" si="35"/>
        <v>11.240540139486571</v>
      </c>
      <c r="G138" s="95" t="str">
        <f t="shared" si="31"/>
        <v>-</v>
      </c>
      <c r="H138" s="76"/>
    </row>
    <row r="139" spans="1:8" hidden="1" x14ac:dyDescent="0.25">
      <c r="A139" s="48" t="s">
        <v>57</v>
      </c>
      <c r="B139" s="96">
        <v>0</v>
      </c>
      <c r="C139" s="96"/>
      <c r="D139" s="96"/>
      <c r="E139" s="96">
        <v>0</v>
      </c>
      <c r="F139" s="96" t="str">
        <f t="shared" si="35"/>
        <v>-</v>
      </c>
      <c r="G139" s="95" t="str">
        <f t="shared" si="31"/>
        <v>-</v>
      </c>
      <c r="H139" s="76"/>
    </row>
    <row r="140" spans="1:8" x14ac:dyDescent="0.25">
      <c r="A140" s="48" t="s">
        <v>58</v>
      </c>
      <c r="B140" s="96">
        <v>1603.08</v>
      </c>
      <c r="C140" s="96"/>
      <c r="D140" s="96"/>
      <c r="E140" s="96">
        <v>2285.17</v>
      </c>
      <c r="F140" s="96">
        <f t="shared" si="35"/>
        <v>142.5487187164708</v>
      </c>
      <c r="G140" s="95" t="str">
        <f t="shared" si="31"/>
        <v>-</v>
      </c>
      <c r="H140" s="76"/>
    </row>
    <row r="141" spans="1:8" hidden="1" x14ac:dyDescent="0.25">
      <c r="A141" s="48" t="s">
        <v>238</v>
      </c>
      <c r="B141" s="96">
        <v>0</v>
      </c>
      <c r="C141" s="96"/>
      <c r="D141" s="96"/>
      <c r="E141" s="96">
        <v>0</v>
      </c>
      <c r="F141" s="96" t="str">
        <f t="shared" si="35"/>
        <v>-</v>
      </c>
      <c r="G141" s="95" t="str">
        <f t="shared" si="31"/>
        <v>-</v>
      </c>
      <c r="H141" s="76"/>
    </row>
    <row r="142" spans="1:8" x14ac:dyDescent="0.25">
      <c r="A142" s="48" t="s">
        <v>59</v>
      </c>
      <c r="B142" s="96">
        <v>0</v>
      </c>
      <c r="C142" s="96"/>
      <c r="D142" s="96"/>
      <c r="E142" s="96">
        <v>1363.2</v>
      </c>
      <c r="F142" s="96" t="str">
        <f t="shared" si="35"/>
        <v>-</v>
      </c>
      <c r="G142" s="95" t="str">
        <f t="shared" si="31"/>
        <v>-</v>
      </c>
      <c r="H142" s="76"/>
    </row>
    <row r="143" spans="1:8" ht="12.6" customHeight="1" x14ac:dyDescent="0.25">
      <c r="A143" s="48"/>
      <c r="B143" s="96"/>
      <c r="C143" s="96"/>
      <c r="D143" s="96"/>
      <c r="E143" s="96"/>
      <c r="F143" s="96"/>
      <c r="G143" s="95"/>
      <c r="H143" s="76"/>
    </row>
    <row r="144" spans="1:8" x14ac:dyDescent="0.25">
      <c r="A144" s="50" t="s">
        <v>60</v>
      </c>
      <c r="B144" s="95">
        <f>B145+B148</f>
        <v>1930.99</v>
      </c>
      <c r="C144" s="95">
        <v>1670</v>
      </c>
      <c r="D144" s="95">
        <v>1670</v>
      </c>
      <c r="E144" s="95">
        <f>E145+E148</f>
        <v>763.47</v>
      </c>
      <c r="F144" s="95">
        <f t="shared" ref="F144:F152" si="40">IFERROR(E144/B144*100,"-")</f>
        <v>39.537750066028309</v>
      </c>
      <c r="G144" s="95">
        <f t="shared" si="31"/>
        <v>45.716766467065874</v>
      </c>
      <c r="H144" s="76"/>
    </row>
    <row r="145" spans="1:8" x14ac:dyDescent="0.25">
      <c r="A145" s="47" t="s">
        <v>61</v>
      </c>
      <c r="B145" s="95">
        <f>B146+B147</f>
        <v>1.74</v>
      </c>
      <c r="C145" s="95"/>
      <c r="D145" s="95"/>
      <c r="E145" s="95">
        <f t="shared" ref="E145" si="41">E146+E147</f>
        <v>0</v>
      </c>
      <c r="F145" s="95">
        <f t="shared" si="40"/>
        <v>0</v>
      </c>
      <c r="G145" s="95" t="str">
        <f t="shared" si="31"/>
        <v>-</v>
      </c>
      <c r="H145" s="76"/>
    </row>
    <row r="146" spans="1:8" ht="40.200000000000003" hidden="1" customHeight="1" x14ac:dyDescent="0.25">
      <c r="A146" s="48" t="s">
        <v>216</v>
      </c>
      <c r="B146" s="21">
        <v>0</v>
      </c>
      <c r="C146" s="96"/>
      <c r="D146" s="96"/>
      <c r="E146" s="21">
        <v>0</v>
      </c>
      <c r="F146" s="96" t="str">
        <f t="shared" si="40"/>
        <v>-</v>
      </c>
      <c r="G146" s="95" t="str">
        <f t="shared" si="31"/>
        <v>-</v>
      </c>
      <c r="H146" s="76"/>
    </row>
    <row r="147" spans="1:8" ht="26.4" x14ac:dyDescent="0.25">
      <c r="A147" s="183" t="s">
        <v>215</v>
      </c>
      <c r="B147" s="21">
        <v>1.74</v>
      </c>
      <c r="C147" s="96"/>
      <c r="D147" s="96"/>
      <c r="E147" s="21">
        <v>0</v>
      </c>
      <c r="F147" s="184">
        <f t="shared" si="40"/>
        <v>0</v>
      </c>
      <c r="G147" s="185" t="str">
        <f t="shared" si="31"/>
        <v>-</v>
      </c>
      <c r="H147" s="76"/>
    </row>
    <row r="148" spans="1:8" x14ac:dyDescent="0.25">
      <c r="A148" s="47" t="s">
        <v>62</v>
      </c>
      <c r="B148" s="95">
        <f>SUM(B149:B152)</f>
        <v>1929.25</v>
      </c>
      <c r="C148" s="95"/>
      <c r="D148" s="95"/>
      <c r="E148" s="95">
        <f t="shared" ref="E148" si="42">SUM(E149:E152)</f>
        <v>763.47</v>
      </c>
      <c r="F148" s="95">
        <f t="shared" si="40"/>
        <v>39.57340935596735</v>
      </c>
      <c r="G148" s="95" t="str">
        <f t="shared" si="31"/>
        <v>-</v>
      </c>
      <c r="H148" s="76"/>
    </row>
    <row r="149" spans="1:8" x14ac:dyDescent="0.25">
      <c r="A149" s="48" t="s">
        <v>63</v>
      </c>
      <c r="B149" s="96">
        <v>1850.91</v>
      </c>
      <c r="C149" s="96"/>
      <c r="D149" s="96"/>
      <c r="E149" s="96">
        <v>739.11</v>
      </c>
      <c r="F149" s="96">
        <f t="shared" si="40"/>
        <v>39.93224954211712</v>
      </c>
      <c r="G149" s="95" t="str">
        <f t="shared" si="31"/>
        <v>-</v>
      </c>
      <c r="H149" s="76"/>
    </row>
    <row r="150" spans="1:8" hidden="1" x14ac:dyDescent="0.25">
      <c r="A150" s="48" t="s">
        <v>64</v>
      </c>
      <c r="B150" s="21">
        <v>0</v>
      </c>
      <c r="C150" s="96"/>
      <c r="D150" s="96"/>
      <c r="E150" s="21">
        <v>0</v>
      </c>
      <c r="F150" s="96" t="str">
        <f t="shared" si="40"/>
        <v>-</v>
      </c>
      <c r="G150" s="95" t="str">
        <f t="shared" si="31"/>
        <v>-</v>
      </c>
      <c r="H150" s="76"/>
    </row>
    <row r="151" spans="1:8" x14ac:dyDescent="0.25">
      <c r="A151" s="48" t="s">
        <v>65</v>
      </c>
      <c r="B151" s="96">
        <v>78.34</v>
      </c>
      <c r="C151" s="96"/>
      <c r="D151" s="96"/>
      <c r="E151" s="96">
        <v>24.36</v>
      </c>
      <c r="F151" s="96">
        <f t="shared" si="40"/>
        <v>31.095225938218025</v>
      </c>
      <c r="G151" s="95" t="str">
        <f t="shared" si="31"/>
        <v>-</v>
      </c>
      <c r="H151" s="76"/>
    </row>
    <row r="152" spans="1:8" hidden="1" x14ac:dyDescent="0.25">
      <c r="A152" s="48" t="s">
        <v>66</v>
      </c>
      <c r="B152" s="21">
        <v>0</v>
      </c>
      <c r="C152" s="96"/>
      <c r="D152" s="96"/>
      <c r="E152" s="21">
        <v>0</v>
      </c>
      <c r="F152" s="96" t="str">
        <f t="shared" si="40"/>
        <v>-</v>
      </c>
      <c r="G152" s="95" t="str">
        <f t="shared" ref="G152:G159" si="43">IFERROR(E152/C152*100,"-")</f>
        <v>-</v>
      </c>
      <c r="H152" s="76"/>
    </row>
    <row r="153" spans="1:8" ht="10.8" hidden="1" customHeight="1" x14ac:dyDescent="0.25">
      <c r="A153" s="48"/>
      <c r="B153" s="96"/>
      <c r="C153" s="96"/>
      <c r="D153" s="96"/>
      <c r="E153" s="96"/>
      <c r="F153" s="96"/>
      <c r="G153" s="95"/>
      <c r="H153" s="76"/>
    </row>
    <row r="154" spans="1:8" hidden="1" x14ac:dyDescent="0.25">
      <c r="A154" s="50" t="s">
        <v>67</v>
      </c>
      <c r="B154" s="95">
        <f>B155</f>
        <v>0</v>
      </c>
      <c r="C154" s="21">
        <v>0</v>
      </c>
      <c r="D154" s="21">
        <v>0</v>
      </c>
      <c r="E154" s="95">
        <f t="shared" ref="E154:E155" si="44">E155</f>
        <v>0</v>
      </c>
      <c r="F154" s="95" t="str">
        <f>IFERROR(E154/B154*100,"-")</f>
        <v>-</v>
      </c>
      <c r="G154" s="95" t="str">
        <f t="shared" si="43"/>
        <v>-</v>
      </c>
      <c r="H154" s="76"/>
    </row>
    <row r="155" spans="1:8" hidden="1" x14ac:dyDescent="0.25">
      <c r="A155" s="47" t="s">
        <v>239</v>
      </c>
      <c r="B155" s="95">
        <f>B156</f>
        <v>0</v>
      </c>
      <c r="C155" s="95"/>
      <c r="D155" s="95"/>
      <c r="E155" s="95">
        <f t="shared" si="44"/>
        <v>0</v>
      </c>
      <c r="F155" s="95" t="str">
        <f>IFERROR(E155/B155*100,"-")</f>
        <v>-</v>
      </c>
      <c r="G155" s="95" t="str">
        <f t="shared" si="43"/>
        <v>-</v>
      </c>
      <c r="H155" s="76"/>
    </row>
    <row r="156" spans="1:8" hidden="1" x14ac:dyDescent="0.25">
      <c r="A156" s="48" t="s">
        <v>240</v>
      </c>
      <c r="B156" s="21">
        <v>0</v>
      </c>
      <c r="C156" s="96"/>
      <c r="D156" s="96"/>
      <c r="E156" s="21">
        <v>0</v>
      </c>
      <c r="F156" s="96" t="str">
        <f>IFERROR(E156/B156*100,"-")</f>
        <v>-</v>
      </c>
      <c r="G156" s="95" t="str">
        <f t="shared" si="43"/>
        <v>-</v>
      </c>
      <c r="H156" s="76"/>
    </row>
    <row r="157" spans="1:8" hidden="1" x14ac:dyDescent="0.25">
      <c r="A157" s="48"/>
      <c r="B157" s="21">
        <v>0</v>
      </c>
      <c r="C157" s="96"/>
      <c r="D157" s="96"/>
      <c r="E157" s="21">
        <v>0</v>
      </c>
      <c r="F157" s="96"/>
      <c r="G157" s="95"/>
      <c r="H157" s="76"/>
    </row>
    <row r="158" spans="1:8" hidden="1" x14ac:dyDescent="0.25">
      <c r="A158" s="50" t="s">
        <v>68</v>
      </c>
      <c r="B158" s="95">
        <f>B159</f>
        <v>0</v>
      </c>
      <c r="C158" s="95">
        <v>0</v>
      </c>
      <c r="D158" s="95">
        <v>0</v>
      </c>
      <c r="E158" s="95">
        <f t="shared" ref="E158" si="45">E159</f>
        <v>0</v>
      </c>
      <c r="F158" s="95" t="str">
        <f>IFERROR(E158/B158*100,"-")</f>
        <v>-</v>
      </c>
      <c r="G158" s="95" t="str">
        <f t="shared" si="43"/>
        <v>-</v>
      </c>
      <c r="H158" s="76"/>
    </row>
    <row r="159" spans="1:8" hidden="1" x14ac:dyDescent="0.25">
      <c r="A159" s="47" t="s">
        <v>69</v>
      </c>
      <c r="B159" s="95">
        <f>B160+B161</f>
        <v>0</v>
      </c>
      <c r="C159" s="95"/>
      <c r="D159" s="95"/>
      <c r="E159" s="95">
        <f t="shared" ref="E159" si="46">E160+E161</f>
        <v>0</v>
      </c>
      <c r="F159" s="95" t="str">
        <f>IFERROR(E159/B159*100,"-")</f>
        <v>-</v>
      </c>
      <c r="G159" s="95" t="str">
        <f t="shared" si="43"/>
        <v>-</v>
      </c>
      <c r="H159" s="76"/>
    </row>
    <row r="160" spans="1:8" hidden="1" x14ac:dyDescent="0.25">
      <c r="A160" s="48" t="s">
        <v>70</v>
      </c>
      <c r="B160" s="21">
        <v>0</v>
      </c>
      <c r="C160" s="96"/>
      <c r="D160" s="96"/>
      <c r="E160" s="21">
        <v>0</v>
      </c>
      <c r="F160" s="96" t="str">
        <f>IFERROR(E160/B160*100,"-")</f>
        <v>-</v>
      </c>
      <c r="G160" s="95" t="str">
        <f t="shared" ref="G160:G204" si="47">IFERROR(E160/C160*100,"-")</f>
        <v>-</v>
      </c>
      <c r="H160" s="76"/>
    </row>
    <row r="161" spans="1:8" hidden="1" x14ac:dyDescent="0.25">
      <c r="A161" s="48" t="s">
        <v>71</v>
      </c>
      <c r="B161" s="96">
        <v>0</v>
      </c>
      <c r="C161" s="96"/>
      <c r="D161" s="96"/>
      <c r="E161" s="96">
        <v>0</v>
      </c>
      <c r="F161" s="96" t="str">
        <f>IFERROR(E161/B161*100,"-")</f>
        <v>-</v>
      </c>
      <c r="G161" s="95" t="str">
        <f t="shared" si="47"/>
        <v>-</v>
      </c>
      <c r="H161" s="76"/>
    </row>
    <row r="162" spans="1:8" ht="7.5" hidden="1" customHeight="1" x14ac:dyDescent="0.25">
      <c r="A162" s="48"/>
      <c r="B162" s="96"/>
      <c r="C162" s="96"/>
      <c r="D162" s="96"/>
      <c r="E162" s="96"/>
      <c r="F162" s="96"/>
      <c r="G162" s="95"/>
      <c r="H162" s="76"/>
    </row>
    <row r="163" spans="1:8" hidden="1" x14ac:dyDescent="0.25">
      <c r="A163" s="50" t="s">
        <v>72</v>
      </c>
      <c r="B163" s="95">
        <f>B164+B167</f>
        <v>0</v>
      </c>
      <c r="C163" s="21">
        <v>0</v>
      </c>
      <c r="D163" s="21">
        <v>0</v>
      </c>
      <c r="E163" s="95">
        <f t="shared" ref="E163" si="48">E164+E167</f>
        <v>0</v>
      </c>
      <c r="F163" s="95" t="str">
        <f t="shared" ref="F163:F168" si="49">IFERROR(E163/B163*100,"-")</f>
        <v>-</v>
      </c>
      <c r="G163" s="95" t="str">
        <f t="shared" si="47"/>
        <v>-</v>
      </c>
      <c r="H163" s="76"/>
    </row>
    <row r="164" spans="1:8" hidden="1" x14ac:dyDescent="0.25">
      <c r="A164" s="47" t="s">
        <v>73</v>
      </c>
      <c r="B164" s="95">
        <f>B165+B166</f>
        <v>0</v>
      </c>
      <c r="C164" s="95"/>
      <c r="D164" s="95"/>
      <c r="E164" s="95">
        <f t="shared" ref="E164" si="50">E165+E166</f>
        <v>0</v>
      </c>
      <c r="F164" s="95" t="str">
        <f t="shared" si="49"/>
        <v>-</v>
      </c>
      <c r="G164" s="95" t="str">
        <f t="shared" si="47"/>
        <v>-</v>
      </c>
      <c r="H164" s="76"/>
    </row>
    <row r="165" spans="1:8" hidden="1" x14ac:dyDescent="0.25">
      <c r="A165" s="48" t="s">
        <v>74</v>
      </c>
      <c r="B165" s="21">
        <v>0</v>
      </c>
      <c r="C165" s="96"/>
      <c r="D165" s="96"/>
      <c r="E165" s="21">
        <v>0</v>
      </c>
      <c r="F165" s="96" t="str">
        <f t="shared" si="49"/>
        <v>-</v>
      </c>
      <c r="G165" s="95" t="str">
        <f t="shared" si="47"/>
        <v>-</v>
      </c>
      <c r="H165" s="76"/>
    </row>
    <row r="166" spans="1:8" hidden="1" x14ac:dyDescent="0.25">
      <c r="A166" s="48" t="s">
        <v>144</v>
      </c>
      <c r="B166" s="21">
        <v>0</v>
      </c>
      <c r="C166" s="96"/>
      <c r="D166" s="96"/>
      <c r="E166" s="21">
        <v>0</v>
      </c>
      <c r="F166" s="96" t="str">
        <f t="shared" si="49"/>
        <v>-</v>
      </c>
      <c r="G166" s="95" t="str">
        <f t="shared" si="47"/>
        <v>-</v>
      </c>
      <c r="H166" s="76"/>
    </row>
    <row r="167" spans="1:8" hidden="1" x14ac:dyDescent="0.25">
      <c r="A167" s="47" t="s">
        <v>75</v>
      </c>
      <c r="B167" s="95">
        <f>B168</f>
        <v>0</v>
      </c>
      <c r="C167" s="95"/>
      <c r="D167" s="95"/>
      <c r="E167" s="95">
        <f t="shared" ref="E167" si="51">E168</f>
        <v>0</v>
      </c>
      <c r="F167" s="95" t="str">
        <f t="shared" si="49"/>
        <v>-</v>
      </c>
      <c r="G167" s="95" t="str">
        <f t="shared" si="47"/>
        <v>-</v>
      </c>
      <c r="H167" s="76"/>
    </row>
    <row r="168" spans="1:8" hidden="1" x14ac:dyDescent="0.25">
      <c r="A168" s="48" t="s">
        <v>76</v>
      </c>
      <c r="B168" s="21">
        <v>0</v>
      </c>
      <c r="C168" s="96"/>
      <c r="D168" s="96"/>
      <c r="E168" s="21">
        <v>0</v>
      </c>
      <c r="F168" s="96" t="str">
        <f t="shared" si="49"/>
        <v>-</v>
      </c>
      <c r="G168" s="95" t="str">
        <f t="shared" si="47"/>
        <v>-</v>
      </c>
      <c r="H168" s="76"/>
    </row>
    <row r="169" spans="1:8" hidden="1" x14ac:dyDescent="0.25">
      <c r="A169" s="47"/>
      <c r="B169" s="96"/>
      <c r="C169" s="96"/>
      <c r="D169" s="96"/>
      <c r="E169" s="96"/>
      <c r="F169" s="96"/>
      <c r="G169" s="95"/>
      <c r="H169" s="76"/>
    </row>
    <row r="170" spans="1:8" x14ac:dyDescent="0.25">
      <c r="A170" s="47"/>
      <c r="B170" s="96"/>
      <c r="C170" s="96"/>
      <c r="D170" s="96"/>
      <c r="E170" s="96"/>
      <c r="F170" s="96"/>
      <c r="G170" s="95"/>
      <c r="H170" s="76"/>
    </row>
    <row r="171" spans="1:8" x14ac:dyDescent="0.25">
      <c r="A171" s="7" t="s">
        <v>77</v>
      </c>
      <c r="B171" s="94">
        <f>B172+B177+B200</f>
        <v>48532.770000000004</v>
      </c>
      <c r="C171" s="94">
        <f t="shared" ref="C171:E171" si="52">C172+C177+C200</f>
        <v>98892</v>
      </c>
      <c r="D171" s="94">
        <f t="shared" ref="D171" si="53">D172+D177+D200</f>
        <v>98892</v>
      </c>
      <c r="E171" s="94">
        <f t="shared" si="52"/>
        <v>94567.959999999992</v>
      </c>
      <c r="F171" s="94">
        <f>IFERROR(E171/B171*100,"-")</f>
        <v>194.85382763027948</v>
      </c>
      <c r="G171" s="94">
        <f>IFERROR(E171/D171*100,"-")</f>
        <v>95.627512842292589</v>
      </c>
      <c r="H171" s="76"/>
    </row>
    <row r="172" spans="1:8" x14ac:dyDescent="0.25">
      <c r="A172" s="50" t="s">
        <v>78</v>
      </c>
      <c r="B172" s="95">
        <f>B173</f>
        <v>21000</v>
      </c>
      <c r="C172" s="91">
        <v>70007</v>
      </c>
      <c r="D172" s="91">
        <v>70007</v>
      </c>
      <c r="E172" s="95">
        <f t="shared" ref="E172" si="54">E173</f>
        <v>68220.36</v>
      </c>
      <c r="F172" s="95">
        <f>IFERROR(E172/B172*100,"-")</f>
        <v>324.85885714285712</v>
      </c>
      <c r="G172" s="95">
        <f t="shared" ref="G172:G184" si="55">IFERROR(E172/D172*100,"-")</f>
        <v>97.44791235162198</v>
      </c>
      <c r="H172" s="76"/>
    </row>
    <row r="173" spans="1:8" x14ac:dyDescent="0.25">
      <c r="A173" s="47" t="s">
        <v>79</v>
      </c>
      <c r="B173" s="95">
        <f>B174+B175</f>
        <v>21000</v>
      </c>
      <c r="C173" s="95"/>
      <c r="D173" s="95"/>
      <c r="E173" s="95">
        <f t="shared" ref="E173" si="56">E174+E175</f>
        <v>68220.36</v>
      </c>
      <c r="F173" s="95">
        <f>IFERROR(E173/B173*100,"-")</f>
        <v>324.85885714285712</v>
      </c>
      <c r="G173" s="95" t="str">
        <f t="shared" si="55"/>
        <v>-</v>
      </c>
      <c r="H173" s="76"/>
    </row>
    <row r="174" spans="1:8" hidden="1" x14ac:dyDescent="0.25">
      <c r="A174" s="48" t="s">
        <v>80</v>
      </c>
      <c r="B174" s="21">
        <v>0</v>
      </c>
      <c r="C174" s="96"/>
      <c r="D174" s="96"/>
      <c r="E174" s="21">
        <v>0</v>
      </c>
      <c r="F174" s="96" t="str">
        <f>IFERROR(E174/B174*100,"-")</f>
        <v>-</v>
      </c>
      <c r="G174" s="95" t="str">
        <f t="shared" si="55"/>
        <v>-</v>
      </c>
      <c r="H174" s="76"/>
    </row>
    <row r="175" spans="1:8" x14ac:dyDescent="0.25">
      <c r="A175" s="48" t="s">
        <v>210</v>
      </c>
      <c r="B175" s="21">
        <v>21000</v>
      </c>
      <c r="C175" s="96"/>
      <c r="D175" s="96"/>
      <c r="E175" s="21">
        <v>68220.36</v>
      </c>
      <c r="F175" s="96">
        <f>IFERROR(E175/B175*100,"-")</f>
        <v>324.85885714285712</v>
      </c>
      <c r="G175" s="95" t="str">
        <f t="shared" si="55"/>
        <v>-</v>
      </c>
      <c r="H175" s="65"/>
    </row>
    <row r="176" spans="1:8" x14ac:dyDescent="0.25">
      <c r="A176" s="48"/>
      <c r="B176" s="96"/>
      <c r="C176" s="96"/>
      <c r="D176" s="96"/>
      <c r="E176" s="96"/>
      <c r="F176" s="96"/>
      <c r="G176" s="95"/>
      <c r="H176" s="65"/>
    </row>
    <row r="177" spans="1:8" x14ac:dyDescent="0.25">
      <c r="A177" s="50" t="s">
        <v>81</v>
      </c>
      <c r="B177" s="95">
        <f>B178+B182+B190+B192+B195+B197</f>
        <v>27532.77</v>
      </c>
      <c r="C177" s="95">
        <v>28885</v>
      </c>
      <c r="D177" s="95">
        <v>28885</v>
      </c>
      <c r="E177" s="95">
        <f>E178+E182+E190+E192+E195+E197</f>
        <v>26347.599999999999</v>
      </c>
      <c r="F177" s="95">
        <f t="shared" ref="F177:F198" si="57">IFERROR(E177/B177*100,"-")</f>
        <v>95.695420402669257</v>
      </c>
      <c r="G177" s="95">
        <f t="shared" si="55"/>
        <v>91.215509780162705</v>
      </c>
      <c r="H177" s="65"/>
    </row>
    <row r="178" spans="1:8" hidden="1" x14ac:dyDescent="0.25">
      <c r="A178" s="47" t="s">
        <v>82</v>
      </c>
      <c r="B178" s="95">
        <f>SUM(B179:B181)</f>
        <v>0</v>
      </c>
      <c r="C178" s="95"/>
      <c r="D178" s="95"/>
      <c r="E178" s="95">
        <f t="shared" ref="E178" si="58">SUM(E179:E181)</f>
        <v>0</v>
      </c>
      <c r="F178" s="95" t="str">
        <f t="shared" si="57"/>
        <v>-</v>
      </c>
      <c r="G178" s="95" t="str">
        <f t="shared" si="55"/>
        <v>-</v>
      </c>
      <c r="H178" s="65"/>
    </row>
    <row r="179" spans="1:8" hidden="1" x14ac:dyDescent="0.25">
      <c r="A179" s="48" t="s">
        <v>83</v>
      </c>
      <c r="B179" s="21">
        <v>0</v>
      </c>
      <c r="C179" s="96"/>
      <c r="D179" s="96"/>
      <c r="E179" s="21">
        <v>0</v>
      </c>
      <c r="F179" s="96" t="str">
        <f t="shared" si="57"/>
        <v>-</v>
      </c>
      <c r="G179" s="95" t="str">
        <f t="shared" si="55"/>
        <v>-</v>
      </c>
      <c r="H179" s="65"/>
    </row>
    <row r="180" spans="1:8" hidden="1" x14ac:dyDescent="0.25">
      <c r="A180" s="48" t="s">
        <v>241</v>
      </c>
      <c r="B180" s="21">
        <v>0</v>
      </c>
      <c r="C180" s="96"/>
      <c r="D180" s="96"/>
      <c r="E180" s="21">
        <v>0</v>
      </c>
      <c r="F180" s="96" t="str">
        <f t="shared" si="57"/>
        <v>-</v>
      </c>
      <c r="G180" s="95" t="str">
        <f t="shared" si="55"/>
        <v>-</v>
      </c>
      <c r="H180" s="65"/>
    </row>
    <row r="181" spans="1:8" hidden="1" x14ac:dyDescent="0.25">
      <c r="A181" s="48" t="s">
        <v>203</v>
      </c>
      <c r="B181" s="21">
        <v>0</v>
      </c>
      <c r="C181" s="96"/>
      <c r="D181" s="96"/>
      <c r="E181" s="21">
        <v>0</v>
      </c>
      <c r="F181" s="96" t="str">
        <f t="shared" si="57"/>
        <v>-</v>
      </c>
      <c r="G181" s="95" t="str">
        <f t="shared" si="55"/>
        <v>-</v>
      </c>
      <c r="H181" s="65"/>
    </row>
    <row r="182" spans="1:8" x14ac:dyDescent="0.25">
      <c r="A182" s="47" t="s">
        <v>84</v>
      </c>
      <c r="B182" s="95">
        <f>SUM(B183:B189)</f>
        <v>27532.77</v>
      </c>
      <c r="C182" s="95"/>
      <c r="D182" s="95"/>
      <c r="E182" s="95">
        <f t="shared" ref="E182" si="59">SUM(E183:E189)</f>
        <v>26347.599999999999</v>
      </c>
      <c r="F182" s="95">
        <f t="shared" si="57"/>
        <v>95.695420402669257</v>
      </c>
      <c r="G182" s="95" t="str">
        <f t="shared" si="55"/>
        <v>-</v>
      </c>
      <c r="H182" s="65"/>
    </row>
    <row r="183" spans="1:8" x14ac:dyDescent="0.25">
      <c r="A183" s="48" t="s">
        <v>85</v>
      </c>
      <c r="B183" s="96">
        <v>27532.77</v>
      </c>
      <c r="C183" s="96"/>
      <c r="D183" s="96"/>
      <c r="E183" s="96">
        <v>22589.599999999999</v>
      </c>
      <c r="F183" s="96">
        <f t="shared" si="57"/>
        <v>82.046230727965252</v>
      </c>
      <c r="G183" s="95" t="str">
        <f t="shared" si="55"/>
        <v>-</v>
      </c>
      <c r="H183" s="65"/>
    </row>
    <row r="184" spans="1:8" x14ac:dyDescent="0.25">
      <c r="A184" s="48" t="s">
        <v>86</v>
      </c>
      <c r="B184" s="21">
        <v>0</v>
      </c>
      <c r="C184" s="96"/>
      <c r="D184" s="96"/>
      <c r="E184" s="21">
        <v>3758</v>
      </c>
      <c r="F184" s="96" t="str">
        <f t="shared" si="57"/>
        <v>-</v>
      </c>
      <c r="G184" s="95" t="str">
        <f t="shared" si="55"/>
        <v>-</v>
      </c>
      <c r="H184" s="65"/>
    </row>
    <row r="185" spans="1:8" hidden="1" x14ac:dyDescent="0.25">
      <c r="A185" s="48" t="s">
        <v>87</v>
      </c>
      <c r="B185" s="21">
        <v>0</v>
      </c>
      <c r="C185" s="96"/>
      <c r="D185" s="96"/>
      <c r="E185" s="21">
        <v>0</v>
      </c>
      <c r="F185" s="96" t="str">
        <f t="shared" si="57"/>
        <v>-</v>
      </c>
      <c r="G185" s="95" t="str">
        <f t="shared" si="47"/>
        <v>-</v>
      </c>
      <c r="H185" s="65"/>
    </row>
    <row r="186" spans="1:8" hidden="1" x14ac:dyDescent="0.25">
      <c r="A186" s="48" t="s">
        <v>88</v>
      </c>
      <c r="B186" s="21">
        <v>0</v>
      </c>
      <c r="C186" s="96"/>
      <c r="D186" s="96"/>
      <c r="E186" s="21">
        <v>0</v>
      </c>
      <c r="F186" s="96" t="str">
        <f t="shared" si="57"/>
        <v>-</v>
      </c>
      <c r="G186" s="95" t="str">
        <f t="shared" si="47"/>
        <v>-</v>
      </c>
      <c r="H186" s="65"/>
    </row>
    <row r="187" spans="1:8" hidden="1" x14ac:dyDescent="0.25">
      <c r="A187" s="48" t="s">
        <v>155</v>
      </c>
      <c r="B187" s="21">
        <v>0</v>
      </c>
      <c r="C187" s="96"/>
      <c r="D187" s="96"/>
      <c r="E187" s="21">
        <v>0</v>
      </c>
      <c r="F187" s="96" t="str">
        <f t="shared" si="57"/>
        <v>-</v>
      </c>
      <c r="G187" s="95" t="str">
        <f t="shared" si="47"/>
        <v>-</v>
      </c>
      <c r="H187" s="65"/>
    </row>
    <row r="188" spans="1:8" hidden="1" x14ac:dyDescent="0.25">
      <c r="A188" s="48" t="s">
        <v>156</v>
      </c>
      <c r="B188" s="96">
        <v>0</v>
      </c>
      <c r="C188" s="96"/>
      <c r="D188" s="96"/>
      <c r="E188" s="96">
        <v>0</v>
      </c>
      <c r="F188" s="96" t="str">
        <f t="shared" si="57"/>
        <v>-</v>
      </c>
      <c r="G188" s="95" t="str">
        <f t="shared" si="47"/>
        <v>-</v>
      </c>
      <c r="H188" s="65"/>
    </row>
    <row r="189" spans="1:8" hidden="1" x14ac:dyDescent="0.25">
      <c r="A189" s="48" t="s">
        <v>89</v>
      </c>
      <c r="B189" s="96">
        <v>0</v>
      </c>
      <c r="C189" s="96"/>
      <c r="D189" s="96"/>
      <c r="E189" s="96">
        <v>0</v>
      </c>
      <c r="F189" s="96" t="str">
        <f t="shared" si="57"/>
        <v>-</v>
      </c>
      <c r="G189" s="95" t="str">
        <f t="shared" si="47"/>
        <v>-</v>
      </c>
      <c r="H189" s="65"/>
    </row>
    <row r="190" spans="1:8" hidden="1" x14ac:dyDescent="0.25">
      <c r="A190" s="47" t="s">
        <v>90</v>
      </c>
      <c r="B190" s="95">
        <f>B191</f>
        <v>0</v>
      </c>
      <c r="C190" s="95"/>
      <c r="D190" s="95"/>
      <c r="E190" s="95">
        <f t="shared" ref="E190" si="60">E191</f>
        <v>0</v>
      </c>
      <c r="F190" s="95" t="str">
        <f t="shared" si="57"/>
        <v>-</v>
      </c>
      <c r="G190" s="95" t="str">
        <f t="shared" si="47"/>
        <v>-</v>
      </c>
      <c r="H190" s="65"/>
    </row>
    <row r="191" spans="1:8" hidden="1" x14ac:dyDescent="0.25">
      <c r="A191" s="48" t="s">
        <v>91</v>
      </c>
      <c r="B191" s="21">
        <v>0</v>
      </c>
      <c r="C191" s="96"/>
      <c r="D191" s="96"/>
      <c r="E191" s="21">
        <v>0</v>
      </c>
      <c r="F191" s="96" t="str">
        <f t="shared" si="57"/>
        <v>-</v>
      </c>
      <c r="G191" s="95" t="str">
        <f t="shared" si="47"/>
        <v>-</v>
      </c>
      <c r="H191" s="65"/>
    </row>
    <row r="192" spans="1:8" hidden="1" x14ac:dyDescent="0.25">
      <c r="A192" s="47" t="s">
        <v>92</v>
      </c>
      <c r="B192" s="95">
        <f>B193+B194</f>
        <v>0</v>
      </c>
      <c r="C192" s="95"/>
      <c r="D192" s="95"/>
      <c r="E192" s="95">
        <f t="shared" ref="E192" si="61">E193+E194</f>
        <v>0</v>
      </c>
      <c r="F192" s="95" t="str">
        <f t="shared" si="57"/>
        <v>-</v>
      </c>
      <c r="G192" s="95" t="str">
        <f t="shared" si="47"/>
        <v>-</v>
      </c>
      <c r="H192" s="65"/>
    </row>
    <row r="193" spans="1:8" hidden="1" x14ac:dyDescent="0.25">
      <c r="A193" s="48" t="s">
        <v>93</v>
      </c>
      <c r="B193" s="96">
        <v>0</v>
      </c>
      <c r="C193" s="96"/>
      <c r="D193" s="96"/>
      <c r="E193" s="96">
        <v>0</v>
      </c>
      <c r="F193" s="96" t="str">
        <f t="shared" si="57"/>
        <v>-</v>
      </c>
      <c r="G193" s="95" t="str">
        <f t="shared" si="47"/>
        <v>-</v>
      </c>
      <c r="H193" s="65"/>
    </row>
    <row r="194" spans="1:8" hidden="1" x14ac:dyDescent="0.25">
      <c r="A194" s="48" t="s">
        <v>94</v>
      </c>
      <c r="B194" s="21">
        <v>0</v>
      </c>
      <c r="C194" s="96"/>
      <c r="D194" s="96"/>
      <c r="E194" s="21">
        <v>0</v>
      </c>
      <c r="F194" s="96" t="str">
        <f t="shared" si="57"/>
        <v>-</v>
      </c>
      <c r="G194" s="95" t="str">
        <f t="shared" si="47"/>
        <v>-</v>
      </c>
      <c r="H194" s="65"/>
    </row>
    <row r="195" spans="1:8" hidden="1" x14ac:dyDescent="0.25">
      <c r="A195" s="47" t="s">
        <v>242</v>
      </c>
      <c r="B195" s="95">
        <f>B196</f>
        <v>0</v>
      </c>
      <c r="C195" s="95"/>
      <c r="D195" s="95"/>
      <c r="E195" s="95">
        <f t="shared" ref="E195" si="62">E196</f>
        <v>0</v>
      </c>
      <c r="F195" s="96" t="str">
        <f t="shared" si="57"/>
        <v>-</v>
      </c>
      <c r="G195" s="95" t="str">
        <f t="shared" si="47"/>
        <v>-</v>
      </c>
      <c r="H195" s="65"/>
    </row>
    <row r="196" spans="1:8" hidden="1" x14ac:dyDescent="0.25">
      <c r="A196" s="48" t="s">
        <v>243</v>
      </c>
      <c r="B196" s="21">
        <v>0</v>
      </c>
      <c r="C196" s="96"/>
      <c r="D196" s="96"/>
      <c r="E196" s="21">
        <v>0</v>
      </c>
      <c r="F196" s="96" t="str">
        <f t="shared" si="57"/>
        <v>-</v>
      </c>
      <c r="G196" s="95" t="str">
        <f t="shared" si="47"/>
        <v>-</v>
      </c>
      <c r="H196" s="65"/>
    </row>
    <row r="197" spans="1:8" hidden="1" x14ac:dyDescent="0.25">
      <c r="A197" s="47" t="s">
        <v>95</v>
      </c>
      <c r="B197" s="95">
        <f>B198</f>
        <v>0</v>
      </c>
      <c r="C197" s="95"/>
      <c r="D197" s="95"/>
      <c r="E197" s="95">
        <f t="shared" ref="E197" si="63">E198</f>
        <v>0</v>
      </c>
      <c r="F197" s="95" t="str">
        <f t="shared" si="57"/>
        <v>-</v>
      </c>
      <c r="G197" s="95" t="str">
        <f t="shared" si="47"/>
        <v>-</v>
      </c>
      <c r="H197" s="65"/>
    </row>
    <row r="198" spans="1:8" hidden="1" x14ac:dyDescent="0.25">
      <c r="A198" s="48" t="s">
        <v>96</v>
      </c>
      <c r="B198" s="21">
        <v>0</v>
      </c>
      <c r="C198" s="96"/>
      <c r="D198" s="96"/>
      <c r="E198" s="21">
        <v>0</v>
      </c>
      <c r="F198" s="96" t="str">
        <f t="shared" si="57"/>
        <v>-</v>
      </c>
      <c r="G198" s="95" t="str">
        <f t="shared" si="47"/>
        <v>-</v>
      </c>
      <c r="H198" s="65"/>
    </row>
    <row r="199" spans="1:8" hidden="1" x14ac:dyDescent="0.25">
      <c r="A199" s="48"/>
      <c r="B199" s="96"/>
      <c r="C199" s="96"/>
      <c r="D199" s="96"/>
      <c r="E199" s="96"/>
      <c r="F199" s="96"/>
      <c r="G199" s="95"/>
      <c r="H199" s="65"/>
    </row>
    <row r="200" spans="1:8" hidden="1" x14ac:dyDescent="0.25">
      <c r="A200" s="50" t="s">
        <v>97</v>
      </c>
      <c r="B200" s="95">
        <f>B201+B203</f>
        <v>0</v>
      </c>
      <c r="C200" s="95">
        <v>0</v>
      </c>
      <c r="D200" s="95">
        <v>0</v>
      </c>
      <c r="E200" s="95">
        <f t="shared" ref="E200" si="64">E201+E203</f>
        <v>0</v>
      </c>
      <c r="F200" s="95" t="str">
        <f>IFERROR(E200/B200*100,"-")</f>
        <v>-</v>
      </c>
      <c r="G200" s="95" t="str">
        <f t="shared" si="47"/>
        <v>-</v>
      </c>
      <c r="H200" s="65"/>
    </row>
    <row r="201" spans="1:8" hidden="1" x14ac:dyDescent="0.25">
      <c r="A201" s="47" t="s">
        <v>98</v>
      </c>
      <c r="B201" s="95">
        <f>B202</f>
        <v>0</v>
      </c>
      <c r="C201" s="95"/>
      <c r="D201" s="95"/>
      <c r="E201" s="95">
        <f t="shared" ref="E201" si="65">E202</f>
        <v>0</v>
      </c>
      <c r="F201" s="95" t="str">
        <f>IFERROR(E201/B201*100,"-")</f>
        <v>-</v>
      </c>
      <c r="G201" s="95" t="str">
        <f t="shared" si="47"/>
        <v>-</v>
      </c>
      <c r="H201" s="65"/>
    </row>
    <row r="202" spans="1:8" hidden="1" x14ac:dyDescent="0.25">
      <c r="A202" s="48" t="s">
        <v>99</v>
      </c>
      <c r="B202" s="21">
        <v>0</v>
      </c>
      <c r="C202" s="96"/>
      <c r="D202" s="96"/>
      <c r="E202" s="21">
        <v>0</v>
      </c>
      <c r="F202" s="96" t="str">
        <f>IFERROR(E202/B202*100,"-")</f>
        <v>-</v>
      </c>
      <c r="G202" s="95" t="str">
        <f t="shared" si="47"/>
        <v>-</v>
      </c>
      <c r="H202" s="65"/>
    </row>
    <row r="203" spans="1:8" hidden="1" x14ac:dyDescent="0.25">
      <c r="A203" s="47" t="s">
        <v>100</v>
      </c>
      <c r="B203" s="95">
        <f>B204</f>
        <v>0</v>
      </c>
      <c r="C203" s="95"/>
      <c r="D203" s="95"/>
      <c r="E203" s="95">
        <f t="shared" ref="E203" si="66">E204</f>
        <v>0</v>
      </c>
      <c r="F203" s="95" t="str">
        <f>IFERROR(E203/B203*100,"-")</f>
        <v>-</v>
      </c>
      <c r="G203" s="95" t="str">
        <f t="shared" si="47"/>
        <v>-</v>
      </c>
      <c r="H203" s="65"/>
    </row>
    <row r="204" spans="1:8" hidden="1" x14ac:dyDescent="0.25">
      <c r="A204" s="48" t="s">
        <v>101</v>
      </c>
      <c r="B204" s="21">
        <v>0</v>
      </c>
      <c r="C204" s="96"/>
      <c r="D204" s="96"/>
      <c r="E204" s="21">
        <v>0</v>
      </c>
      <c r="F204" s="96" t="str">
        <f>IFERROR(E204/B204*100,"-")</f>
        <v>-</v>
      </c>
      <c r="G204" s="95" t="str">
        <f t="shared" si="47"/>
        <v>-</v>
      </c>
      <c r="H204" s="65"/>
    </row>
    <row r="205" spans="1:8" x14ac:dyDescent="0.25">
      <c r="A205" s="48"/>
      <c r="B205" s="96"/>
      <c r="C205" s="96"/>
      <c r="D205" s="96"/>
      <c r="E205" s="96"/>
      <c r="F205" s="96"/>
      <c r="G205" s="95"/>
      <c r="H205" s="65"/>
    </row>
    <row r="206" spans="1:8" s="5" customFormat="1" x14ac:dyDescent="0.25">
      <c r="A206" s="56" t="s">
        <v>102</v>
      </c>
      <c r="B206" s="98">
        <f>B96+B171</f>
        <v>867940.47000000009</v>
      </c>
      <c r="C206" s="98">
        <f>C96+C171</f>
        <v>1098122</v>
      </c>
      <c r="D206" s="98">
        <f>D96+D171</f>
        <v>1098122</v>
      </c>
      <c r="E206" s="98">
        <f>E96+E171</f>
        <v>983693.94999999984</v>
      </c>
      <c r="F206" s="98">
        <f>IFERROR(E206/B206*100,"-")</f>
        <v>113.3365690391185</v>
      </c>
      <c r="G206" s="98">
        <f>IFERROR(E206/D206*100,"-")</f>
        <v>89.579659637089492</v>
      </c>
      <c r="H206" s="65"/>
    </row>
    <row r="207" spans="1:8" x14ac:dyDescent="0.25">
      <c r="G207" s="1"/>
    </row>
  </sheetData>
  <mergeCells count="3">
    <mergeCell ref="A1:G1"/>
    <mergeCell ref="A3:G3"/>
    <mergeCell ref="A7:G7"/>
  </mergeCells>
  <conditionalFormatting sqref="B16:B19">
    <cfRule type="containsBlanks" dxfId="81" priority="100">
      <formula>LEN(TRIM(B16))=0</formula>
    </cfRule>
  </conditionalFormatting>
  <conditionalFormatting sqref="B21:B22">
    <cfRule type="containsBlanks" dxfId="80" priority="97">
      <formula>LEN(TRIM(B21))=0</formula>
    </cfRule>
  </conditionalFormatting>
  <conditionalFormatting sqref="B24:B25">
    <cfRule type="containsBlanks" dxfId="79" priority="95">
      <formula>LEN(TRIM(B24))=0</formula>
    </cfRule>
  </conditionalFormatting>
  <conditionalFormatting sqref="B27:B28">
    <cfRule type="containsBlanks" dxfId="78" priority="92">
      <formula>LEN(TRIM(B27))=0</formula>
    </cfRule>
  </conditionalFormatting>
  <conditionalFormatting sqref="B30:B33">
    <cfRule type="containsBlanks" dxfId="77" priority="91">
      <formula>LEN(TRIM(B30))=0</formula>
    </cfRule>
  </conditionalFormatting>
  <conditionalFormatting sqref="B37:B40">
    <cfRule type="containsBlanks" dxfId="76" priority="89">
      <formula>LEN(TRIM(B37))=0</formula>
    </cfRule>
  </conditionalFormatting>
  <conditionalFormatting sqref="B44">
    <cfRule type="containsBlanks" dxfId="75" priority="87">
      <formula>LEN(TRIM(B44))=0</formula>
    </cfRule>
  </conditionalFormatting>
  <conditionalFormatting sqref="B48:B49">
    <cfRule type="containsBlanks" dxfId="74" priority="85">
      <formula>LEN(TRIM(B48))=0</formula>
    </cfRule>
  </conditionalFormatting>
  <conditionalFormatting sqref="B51:B52">
    <cfRule type="containsBlanks" dxfId="73" priority="82">
      <formula>LEN(TRIM(B51))=0</formula>
    </cfRule>
  </conditionalFormatting>
  <conditionalFormatting sqref="B56:B58">
    <cfRule type="containsBlanks" dxfId="72" priority="80">
      <formula>LEN(TRIM(B56))=0</formula>
    </cfRule>
  </conditionalFormatting>
  <conditionalFormatting sqref="B61">
    <cfRule type="containsBlanks" dxfId="71" priority="78">
      <formula>LEN(TRIM(B61))=0</formula>
    </cfRule>
  </conditionalFormatting>
  <conditionalFormatting sqref="B65">
    <cfRule type="containsBlanks" dxfId="70" priority="76">
      <formula>LEN(TRIM(B65))=0</formula>
    </cfRule>
  </conditionalFormatting>
  <conditionalFormatting sqref="B72">
    <cfRule type="containsBlanks" dxfId="69" priority="74">
      <formula>LEN(TRIM(B72))=0</formula>
    </cfRule>
  </conditionalFormatting>
  <conditionalFormatting sqref="B74:B76">
    <cfRule type="containsBlanks" dxfId="68" priority="73">
      <formula>LEN(TRIM(B74))=0</formula>
    </cfRule>
  </conditionalFormatting>
  <conditionalFormatting sqref="B78">
    <cfRule type="containsBlanks" dxfId="67" priority="72">
      <formula>LEN(TRIM(B78))=0</formula>
    </cfRule>
  </conditionalFormatting>
  <conditionalFormatting sqref="B99:B102">
    <cfRule type="containsBlanks" dxfId="66" priority="10">
      <formula>LEN(TRIM(B99))=0</formula>
    </cfRule>
  </conditionalFormatting>
  <conditionalFormatting sqref="B104">
    <cfRule type="containsBlanks" dxfId="65" priority="9">
      <formula>LEN(TRIM(B104))=0</formula>
    </cfRule>
  </conditionalFormatting>
  <conditionalFormatting sqref="B106:B108">
    <cfRule type="containsBlanks" dxfId="64" priority="8">
      <formula>LEN(TRIM(B106))=0</formula>
    </cfRule>
  </conditionalFormatting>
  <conditionalFormatting sqref="B112:B115">
    <cfRule type="containsBlanks" dxfId="63" priority="7">
      <formula>LEN(TRIM(B112))=0</formula>
    </cfRule>
  </conditionalFormatting>
  <conditionalFormatting sqref="B117:B122">
    <cfRule type="containsBlanks" dxfId="62" priority="6">
      <formula>LEN(TRIM(B117))=0</formula>
    </cfRule>
  </conditionalFormatting>
  <conditionalFormatting sqref="B124:B132">
    <cfRule type="containsBlanks" dxfId="61" priority="5">
      <formula>LEN(TRIM(B124))=0</formula>
    </cfRule>
  </conditionalFormatting>
  <conditionalFormatting sqref="B134">
    <cfRule type="containsBlanks" dxfId="60" priority="56">
      <formula>LEN(TRIM(B134))=0</formula>
    </cfRule>
  </conditionalFormatting>
  <conditionalFormatting sqref="B136:B142">
    <cfRule type="containsBlanks" dxfId="59" priority="4">
      <formula>LEN(TRIM(B136))=0</formula>
    </cfRule>
  </conditionalFormatting>
  <conditionalFormatting sqref="B146:B147">
    <cfRule type="containsBlanks" dxfId="58" priority="3">
      <formula>LEN(TRIM(B146))=0</formula>
    </cfRule>
  </conditionalFormatting>
  <conditionalFormatting sqref="B149:B152">
    <cfRule type="containsBlanks" dxfId="57" priority="2">
      <formula>LEN(TRIM(B149))=0</formula>
    </cfRule>
  </conditionalFormatting>
  <conditionalFormatting sqref="B156:B157">
    <cfRule type="containsBlanks" dxfId="56" priority="44">
      <formula>LEN(TRIM(B156))=0</formula>
    </cfRule>
  </conditionalFormatting>
  <conditionalFormatting sqref="B160:B161">
    <cfRule type="containsBlanks" dxfId="55" priority="41">
      <formula>LEN(TRIM(B160))=0</formula>
    </cfRule>
  </conditionalFormatting>
  <conditionalFormatting sqref="B165:B166">
    <cfRule type="containsBlanks" dxfId="54" priority="40">
      <formula>LEN(TRIM(B165))=0</formula>
    </cfRule>
  </conditionalFormatting>
  <conditionalFormatting sqref="B168">
    <cfRule type="containsBlanks" dxfId="53" priority="38">
      <formula>LEN(TRIM(B168))=0</formula>
    </cfRule>
  </conditionalFormatting>
  <conditionalFormatting sqref="B174:B175">
    <cfRule type="containsBlanks" dxfId="52" priority="29">
      <formula>LEN(TRIM(B174))=0</formula>
    </cfRule>
  </conditionalFormatting>
  <conditionalFormatting sqref="B179:B181">
    <cfRule type="containsBlanks" dxfId="51" priority="27">
      <formula>LEN(TRIM(B179))=0</formula>
    </cfRule>
  </conditionalFormatting>
  <conditionalFormatting sqref="B183:B189">
    <cfRule type="containsBlanks" dxfId="50" priority="1">
      <formula>LEN(TRIM(B183))=0</formula>
    </cfRule>
  </conditionalFormatting>
  <conditionalFormatting sqref="B191">
    <cfRule type="containsBlanks" dxfId="49" priority="23">
      <formula>LEN(TRIM(B191))=0</formula>
    </cfRule>
  </conditionalFormatting>
  <conditionalFormatting sqref="B193:B194">
    <cfRule type="containsBlanks" dxfId="48" priority="21">
      <formula>LEN(TRIM(B193))=0</formula>
    </cfRule>
  </conditionalFormatting>
  <conditionalFormatting sqref="B196">
    <cfRule type="containsBlanks" dxfId="47" priority="18">
      <formula>LEN(TRIM(B196))=0</formula>
    </cfRule>
  </conditionalFormatting>
  <conditionalFormatting sqref="B198">
    <cfRule type="containsBlanks" dxfId="46" priority="16">
      <formula>LEN(TRIM(B198))=0</formula>
    </cfRule>
  </conditionalFormatting>
  <conditionalFormatting sqref="B202">
    <cfRule type="containsBlanks" dxfId="45" priority="14">
      <formula>LEN(TRIM(B202))=0</formula>
    </cfRule>
  </conditionalFormatting>
  <conditionalFormatting sqref="B204">
    <cfRule type="containsBlanks" dxfId="44" priority="13">
      <formula>LEN(TRIM(B204))=0</formula>
    </cfRule>
  </conditionalFormatting>
  <conditionalFormatting sqref="C12:D12 B14 C35:D35 C42:D42 C46:D46 C54:D54 C63:D63 C70:D70 C97:D97 C110:D110 C144:D144 C154:D154 C158:D158 C163:D163 C172:D172 C177:D177 C200:D200">
    <cfRule type="containsBlanks" dxfId="43" priority="107">
      <formula>LEN(TRIM(B12))=0</formula>
    </cfRule>
  </conditionalFormatting>
  <conditionalFormatting sqref="E14">
    <cfRule type="containsBlanks" dxfId="42" priority="98">
      <formula>LEN(TRIM(E14))=0</formula>
    </cfRule>
  </conditionalFormatting>
  <conditionalFormatting sqref="E16:E19">
    <cfRule type="containsBlanks" dxfId="41" priority="99">
      <formula>LEN(TRIM(E16))=0</formula>
    </cfRule>
  </conditionalFormatting>
  <conditionalFormatting sqref="E21:E22">
    <cfRule type="containsBlanks" dxfId="40" priority="96">
      <formula>LEN(TRIM(E21))=0</formula>
    </cfRule>
  </conditionalFormatting>
  <conditionalFormatting sqref="E24:E25">
    <cfRule type="containsBlanks" dxfId="39" priority="94">
      <formula>LEN(TRIM(E24))=0</formula>
    </cfRule>
  </conditionalFormatting>
  <conditionalFormatting sqref="E27:E28">
    <cfRule type="containsBlanks" dxfId="38" priority="93">
      <formula>LEN(TRIM(E27))=0</formula>
    </cfRule>
  </conditionalFormatting>
  <conditionalFormatting sqref="E30:E33">
    <cfRule type="containsBlanks" dxfId="37" priority="90">
      <formula>LEN(TRIM(E30))=0</formula>
    </cfRule>
  </conditionalFormatting>
  <conditionalFormatting sqref="E37:E40">
    <cfRule type="containsBlanks" dxfId="36" priority="88">
      <formula>LEN(TRIM(E37))=0</formula>
    </cfRule>
  </conditionalFormatting>
  <conditionalFormatting sqref="E44">
    <cfRule type="containsBlanks" dxfId="35" priority="86">
      <formula>LEN(TRIM(E44))=0</formula>
    </cfRule>
  </conditionalFormatting>
  <conditionalFormatting sqref="E48:E49">
    <cfRule type="containsBlanks" dxfId="34" priority="83">
      <formula>LEN(TRIM(E48))=0</formula>
    </cfRule>
  </conditionalFormatting>
  <conditionalFormatting sqref="E51:E52">
    <cfRule type="containsBlanks" dxfId="33" priority="81">
      <formula>LEN(TRIM(E51))=0</formula>
    </cfRule>
  </conditionalFormatting>
  <conditionalFormatting sqref="E56:E58">
    <cfRule type="containsBlanks" dxfId="32" priority="79">
      <formula>LEN(TRIM(E56))=0</formula>
    </cfRule>
  </conditionalFormatting>
  <conditionalFormatting sqref="E61">
    <cfRule type="containsBlanks" dxfId="31" priority="77">
      <formula>LEN(TRIM(E61))=0</formula>
    </cfRule>
  </conditionalFormatting>
  <conditionalFormatting sqref="E65">
    <cfRule type="containsBlanks" dxfId="30" priority="75">
      <formula>LEN(TRIM(E65))=0</formula>
    </cfRule>
  </conditionalFormatting>
  <conditionalFormatting sqref="E72">
    <cfRule type="containsBlanks" dxfId="29" priority="71">
      <formula>LEN(TRIM(E72))=0</formula>
    </cfRule>
  </conditionalFormatting>
  <conditionalFormatting sqref="E74:E76">
    <cfRule type="containsBlanks" dxfId="28" priority="70">
      <formula>LEN(TRIM(E74))=0</formula>
    </cfRule>
  </conditionalFormatting>
  <conditionalFormatting sqref="E78">
    <cfRule type="containsBlanks" dxfId="27" priority="69">
      <formula>LEN(TRIM(E78))=0</formula>
    </cfRule>
  </conditionalFormatting>
  <conditionalFormatting sqref="E99:E102">
    <cfRule type="containsBlanks" dxfId="26" priority="66">
      <formula>LEN(TRIM(E99))=0</formula>
    </cfRule>
  </conditionalFormatting>
  <conditionalFormatting sqref="E104">
    <cfRule type="containsBlanks" dxfId="25" priority="61">
      <formula>LEN(TRIM(E104))=0</formula>
    </cfRule>
  </conditionalFormatting>
  <conditionalFormatting sqref="E106:E108">
    <cfRule type="containsBlanks" dxfId="24" priority="62">
      <formula>LEN(TRIM(E106))=0</formula>
    </cfRule>
  </conditionalFormatting>
  <conditionalFormatting sqref="E112:E115">
    <cfRule type="containsBlanks" dxfId="23" priority="50">
      <formula>LEN(TRIM(E112))=0</formula>
    </cfRule>
  </conditionalFormatting>
  <conditionalFormatting sqref="E117:E122">
    <cfRule type="containsBlanks" dxfId="22" priority="51">
      <formula>LEN(TRIM(E117))=0</formula>
    </cfRule>
  </conditionalFormatting>
  <conditionalFormatting sqref="E124:E132">
    <cfRule type="containsBlanks" dxfId="21" priority="52">
      <formula>LEN(TRIM(E124))=0</formula>
    </cfRule>
  </conditionalFormatting>
  <conditionalFormatting sqref="E134">
    <cfRule type="containsBlanks" dxfId="20" priority="53">
      <formula>LEN(TRIM(E134))=0</formula>
    </cfRule>
  </conditionalFormatting>
  <conditionalFormatting sqref="E136:E142">
    <cfRule type="containsBlanks" dxfId="19" priority="54">
      <formula>LEN(TRIM(E136))=0</formula>
    </cfRule>
  </conditionalFormatting>
  <conditionalFormatting sqref="E146:E147">
    <cfRule type="containsBlanks" dxfId="18" priority="48">
      <formula>LEN(TRIM(E146))=0</formula>
    </cfRule>
  </conditionalFormatting>
  <conditionalFormatting sqref="E149:E152">
    <cfRule type="containsBlanks" dxfId="17" priority="45">
      <formula>LEN(TRIM(E149))=0</formula>
    </cfRule>
  </conditionalFormatting>
  <conditionalFormatting sqref="E156:E157">
    <cfRule type="containsBlanks" dxfId="16" priority="43">
      <formula>LEN(TRIM(E156))=0</formula>
    </cfRule>
  </conditionalFormatting>
  <conditionalFormatting sqref="E160:E161">
    <cfRule type="containsBlanks" dxfId="15" priority="42">
      <formula>LEN(TRIM(E160))=0</formula>
    </cfRule>
  </conditionalFormatting>
  <conditionalFormatting sqref="E165:E166">
    <cfRule type="containsBlanks" dxfId="14" priority="39">
      <formula>LEN(TRIM(E165))=0</formula>
    </cfRule>
  </conditionalFormatting>
  <conditionalFormatting sqref="E168">
    <cfRule type="containsBlanks" dxfId="13" priority="37">
      <formula>LEN(TRIM(E168))=0</formula>
    </cfRule>
  </conditionalFormatting>
  <conditionalFormatting sqref="E174:E175">
    <cfRule type="containsBlanks" dxfId="12" priority="28">
      <formula>LEN(TRIM(E174))=0</formula>
    </cfRule>
  </conditionalFormatting>
  <conditionalFormatting sqref="E179:E181">
    <cfRule type="containsBlanks" dxfId="11" priority="26">
      <formula>LEN(TRIM(E179))=0</formula>
    </cfRule>
  </conditionalFormatting>
  <conditionalFormatting sqref="E183:E189">
    <cfRule type="containsBlanks" dxfId="10" priority="24">
      <formula>LEN(TRIM(E183))=0</formula>
    </cfRule>
  </conditionalFormatting>
  <conditionalFormatting sqref="E191">
    <cfRule type="containsBlanks" dxfId="9" priority="22">
      <formula>LEN(TRIM(E191))=0</formula>
    </cfRule>
  </conditionalFormatting>
  <conditionalFormatting sqref="E193:E194">
    <cfRule type="containsBlanks" dxfId="8" priority="19">
      <formula>LEN(TRIM(E193))=0</formula>
    </cfRule>
  </conditionalFormatting>
  <conditionalFormatting sqref="E196">
    <cfRule type="containsBlanks" dxfId="7" priority="17">
      <formula>LEN(TRIM(E196))=0</formula>
    </cfRule>
  </conditionalFormatting>
  <conditionalFormatting sqref="E198">
    <cfRule type="containsBlanks" dxfId="6" priority="15">
      <formula>LEN(TRIM(E198))=0</formula>
    </cfRule>
  </conditionalFormatting>
  <conditionalFormatting sqref="E202">
    <cfRule type="containsBlanks" dxfId="5" priority="12">
      <formula>LEN(TRIM(E202))=0</formula>
    </cfRule>
  </conditionalFormatting>
  <conditionalFormatting sqref="E204">
    <cfRule type="containsBlanks" dxfId="4" priority="11">
      <formula>LEN(TRIM(E204))=0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5" firstPageNumber="2" orientation="landscape" useFirstPageNumber="1" r:id="rId1"/>
  <headerFooter>
    <oddFooter>&amp;C&amp;P</oddFooter>
  </headerFooter>
  <rowBreaks count="1" manualBreakCount="1">
    <brk id="115" max="6" man="1"/>
  </rowBreaks>
  <ignoredErrors>
    <ignoredError sqref="B20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8"/>
  <sheetViews>
    <sheetView showGridLines="0" topLeftCell="A14" zoomScaleNormal="100" workbookViewId="0">
      <selection activeCell="C55" sqref="C55"/>
    </sheetView>
  </sheetViews>
  <sheetFormatPr defaultColWidth="9.109375" defaultRowHeight="13.2" x14ac:dyDescent="0.25"/>
  <cols>
    <col min="1" max="1" width="39.109375" style="1" customWidth="1"/>
    <col min="2" max="5" width="14.6640625" style="1" bestFit="1" customWidth="1"/>
    <col min="6" max="7" width="8.5546875" style="1" bestFit="1" customWidth="1"/>
    <col min="8" max="8" width="9.109375" style="1"/>
    <col min="9" max="9" width="13.44140625" style="1" bestFit="1" customWidth="1"/>
    <col min="10" max="16384" width="9.109375" style="1"/>
  </cols>
  <sheetData>
    <row r="2" spans="1:9" s="3" customFormat="1" ht="15.6" x14ac:dyDescent="0.3">
      <c r="A2" s="175" t="s">
        <v>255</v>
      </c>
      <c r="B2" s="175"/>
      <c r="C2" s="175"/>
      <c r="D2" s="175"/>
      <c r="E2" s="175"/>
      <c r="F2" s="175"/>
      <c r="G2" s="175"/>
    </row>
    <row r="3" spans="1:9" x14ac:dyDescent="0.25">
      <c r="A3" s="43"/>
      <c r="B3" s="43"/>
      <c r="C3" s="43"/>
      <c r="D3" s="43"/>
      <c r="E3" s="43"/>
      <c r="F3" s="43"/>
      <c r="G3" s="43"/>
    </row>
    <row r="4" spans="1:9" ht="39.6" x14ac:dyDescent="0.25">
      <c r="A4" s="54" t="s">
        <v>115</v>
      </c>
      <c r="B4" s="28" t="s">
        <v>282</v>
      </c>
      <c r="C4" s="28" t="s">
        <v>291</v>
      </c>
      <c r="D4" s="28" t="s">
        <v>292</v>
      </c>
      <c r="E4" s="28" t="s">
        <v>288</v>
      </c>
      <c r="F4" s="36" t="s">
        <v>188</v>
      </c>
      <c r="G4" s="36" t="s">
        <v>189</v>
      </c>
    </row>
    <row r="5" spans="1:9" s="4" customFormat="1" ht="10.199999999999999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 t="s">
        <v>273</v>
      </c>
      <c r="G5" s="52" t="s">
        <v>286</v>
      </c>
    </row>
    <row r="6" spans="1:9" x14ac:dyDescent="0.25">
      <c r="A6" s="7" t="s">
        <v>116</v>
      </c>
      <c r="B6" s="7"/>
      <c r="C6" s="7"/>
      <c r="D6" s="7"/>
      <c r="E6" s="7"/>
      <c r="F6" s="7"/>
      <c r="G6" s="7"/>
    </row>
    <row r="7" spans="1:9" x14ac:dyDescent="0.25">
      <c r="A7" s="47" t="s">
        <v>157</v>
      </c>
      <c r="B7" s="58">
        <f>B8</f>
        <v>474622.26</v>
      </c>
      <c r="C7" s="58">
        <f t="shared" ref="C7:E7" si="0">C8</f>
        <v>586015</v>
      </c>
      <c r="D7" s="58">
        <f t="shared" si="0"/>
        <v>586015</v>
      </c>
      <c r="E7" s="58">
        <f t="shared" si="0"/>
        <v>496395.99</v>
      </c>
      <c r="F7" s="95">
        <f t="shared" ref="F7:F21" si="1">IFERROR(E7/B7*100,"-")</f>
        <v>104.58759140374072</v>
      </c>
      <c r="G7" s="95">
        <f>IFERROR(E7/D7*100,"-")</f>
        <v>84.707045041509176</v>
      </c>
    </row>
    <row r="8" spans="1:9" x14ac:dyDescent="0.25">
      <c r="A8" s="48" t="s">
        <v>145</v>
      </c>
      <c r="B8" s="14">
        <v>474622.26</v>
      </c>
      <c r="C8" s="14">
        <v>586015</v>
      </c>
      <c r="D8" s="14">
        <v>586015</v>
      </c>
      <c r="E8" s="14">
        <v>496395.99</v>
      </c>
      <c r="F8" s="96">
        <f t="shared" si="1"/>
        <v>104.58759140374072</v>
      </c>
      <c r="G8" s="96">
        <f>IFERROR(E8/D8*100,"-")</f>
        <v>84.707045041509176</v>
      </c>
      <c r="I8" s="65"/>
    </row>
    <row r="9" spans="1:9" x14ac:dyDescent="0.25">
      <c r="A9" s="47" t="s">
        <v>158</v>
      </c>
      <c r="B9" s="58">
        <f>B10</f>
        <v>4141.59</v>
      </c>
      <c r="C9" s="58">
        <f t="shared" ref="C9:E9" si="2">C10</f>
        <v>2000</v>
      </c>
      <c r="D9" s="58">
        <f t="shared" si="2"/>
        <v>2000</v>
      </c>
      <c r="E9" s="58">
        <f t="shared" si="2"/>
        <v>3568.57</v>
      </c>
      <c r="F9" s="95">
        <f t="shared" si="1"/>
        <v>86.164250927783769</v>
      </c>
      <c r="G9" s="95">
        <f>IFERROR(E9/D9*100,"-")</f>
        <v>178.42850000000001</v>
      </c>
    </row>
    <row r="10" spans="1:9" x14ac:dyDescent="0.25">
      <c r="A10" s="48" t="s">
        <v>152</v>
      </c>
      <c r="B10" s="14">
        <v>4141.59</v>
      </c>
      <c r="C10" s="14">
        <v>2000</v>
      </c>
      <c r="D10" s="14">
        <v>2000</v>
      </c>
      <c r="E10" s="14">
        <v>3568.57</v>
      </c>
      <c r="F10" s="96">
        <f t="shared" si="1"/>
        <v>86.164250927783769</v>
      </c>
      <c r="G10" s="96">
        <f>IFERROR(E10/D10*100,"-")</f>
        <v>178.42850000000001</v>
      </c>
      <c r="I10" s="65"/>
    </row>
    <row r="11" spans="1:9" ht="26.4" hidden="1" x14ac:dyDescent="0.25">
      <c r="A11" s="47" t="s">
        <v>159</v>
      </c>
      <c r="B11" s="58">
        <f>B12+B13</f>
        <v>0</v>
      </c>
      <c r="C11" s="58">
        <f t="shared" ref="C11:E11" si="3">C12+C13</f>
        <v>0</v>
      </c>
      <c r="D11" s="58">
        <f t="shared" ref="D11" si="4">D12+D13</f>
        <v>0</v>
      </c>
      <c r="E11" s="58">
        <f t="shared" si="3"/>
        <v>0</v>
      </c>
      <c r="F11" s="95" t="str">
        <f t="shared" si="1"/>
        <v>-</v>
      </c>
      <c r="G11" s="95" t="str">
        <f t="shared" ref="G11:G21" si="5">IFERROR(E11/C11*100,"-")</f>
        <v>-</v>
      </c>
    </row>
    <row r="12" spans="1:9" hidden="1" x14ac:dyDescent="0.25">
      <c r="A12" s="48" t="s">
        <v>148</v>
      </c>
      <c r="B12" s="14">
        <v>0</v>
      </c>
      <c r="C12" s="14">
        <v>0</v>
      </c>
      <c r="D12" s="14">
        <v>0</v>
      </c>
      <c r="E12" s="14">
        <v>0</v>
      </c>
      <c r="F12" s="96" t="str">
        <f t="shared" si="1"/>
        <v>-</v>
      </c>
      <c r="G12" s="96" t="str">
        <f t="shared" si="5"/>
        <v>-</v>
      </c>
    </row>
    <row r="13" spans="1:9" hidden="1" x14ac:dyDescent="0.25">
      <c r="A13" s="48" t="s">
        <v>151</v>
      </c>
      <c r="B13" s="14">
        <v>0</v>
      </c>
      <c r="C13" s="14">
        <v>0</v>
      </c>
      <c r="D13" s="14">
        <v>0</v>
      </c>
      <c r="E13" s="14">
        <v>0</v>
      </c>
      <c r="F13" s="96" t="str">
        <f t="shared" si="1"/>
        <v>-</v>
      </c>
      <c r="G13" s="96" t="str">
        <f t="shared" si="5"/>
        <v>-</v>
      </c>
    </row>
    <row r="14" spans="1:9" x14ac:dyDescent="0.25">
      <c r="A14" s="47" t="s">
        <v>160</v>
      </c>
      <c r="B14" s="58">
        <f>B15+B16</f>
        <v>507517.76999999996</v>
      </c>
      <c r="C14" s="58">
        <f t="shared" ref="C14:E14" si="6">C15+C16</f>
        <v>338870</v>
      </c>
      <c r="D14" s="58">
        <f t="shared" ref="D14" si="7">D15+D16</f>
        <v>338870</v>
      </c>
      <c r="E14" s="58">
        <f t="shared" si="6"/>
        <v>338865.17</v>
      </c>
      <c r="F14" s="95">
        <f t="shared" si="1"/>
        <v>66.769124162883998</v>
      </c>
      <c r="G14" s="95">
        <f>IFERROR(E14/D14*100,"-")</f>
        <v>99.998574674653995</v>
      </c>
    </row>
    <row r="15" spans="1:9" x14ac:dyDescent="0.25">
      <c r="A15" s="48" t="s">
        <v>149</v>
      </c>
      <c r="B15" s="14">
        <v>484388.85</v>
      </c>
      <c r="C15" s="14">
        <v>338870</v>
      </c>
      <c r="D15" s="14">
        <v>338870</v>
      </c>
      <c r="E15" s="14">
        <v>338865.17</v>
      </c>
      <c r="F15" s="96">
        <f t="shared" si="1"/>
        <v>69.957260576910471</v>
      </c>
      <c r="G15" s="96">
        <f>IFERROR(E15/D15*100,"-")</f>
        <v>99.998574674653995</v>
      </c>
      <c r="I15" s="65"/>
    </row>
    <row r="16" spans="1:9" x14ac:dyDescent="0.25">
      <c r="A16" s="48" t="s">
        <v>150</v>
      </c>
      <c r="B16" s="14">
        <v>23128.92</v>
      </c>
      <c r="C16" s="14">
        <v>0</v>
      </c>
      <c r="D16" s="14">
        <v>0</v>
      </c>
      <c r="E16" s="14">
        <v>0</v>
      </c>
      <c r="F16" s="96">
        <f t="shared" si="1"/>
        <v>0</v>
      </c>
      <c r="G16" s="96" t="str">
        <f>IFERROR(E16/D16*100,"-")</f>
        <v>-</v>
      </c>
    </row>
    <row r="17" spans="1:9" hidden="1" x14ac:dyDescent="0.25">
      <c r="A17" s="47" t="s">
        <v>193</v>
      </c>
      <c r="B17" s="58">
        <f>B18</f>
        <v>0</v>
      </c>
      <c r="C17" s="58">
        <f t="shared" ref="C17:E17" si="8">C18</f>
        <v>0</v>
      </c>
      <c r="D17" s="58">
        <f t="shared" si="8"/>
        <v>0</v>
      </c>
      <c r="E17" s="58">
        <f t="shared" si="8"/>
        <v>0</v>
      </c>
      <c r="F17" s="95" t="str">
        <f t="shared" si="1"/>
        <v>-</v>
      </c>
      <c r="G17" s="95" t="str">
        <f t="shared" si="5"/>
        <v>-</v>
      </c>
    </row>
    <row r="18" spans="1:9" hidden="1" x14ac:dyDescent="0.25">
      <c r="A18" s="48" t="s">
        <v>192</v>
      </c>
      <c r="B18" s="14">
        <v>0</v>
      </c>
      <c r="C18" s="14">
        <v>0</v>
      </c>
      <c r="D18" s="14">
        <v>0</v>
      </c>
      <c r="E18" s="14">
        <v>0</v>
      </c>
      <c r="F18" s="96" t="str">
        <f t="shared" si="1"/>
        <v>-</v>
      </c>
      <c r="G18" s="96" t="str">
        <f t="shared" si="5"/>
        <v>-</v>
      </c>
    </row>
    <row r="19" spans="1:9" ht="39.6" hidden="1" x14ac:dyDescent="0.25">
      <c r="A19" s="47" t="s">
        <v>217</v>
      </c>
      <c r="B19" s="58">
        <f>B20+B21</f>
        <v>0</v>
      </c>
      <c r="C19" s="58">
        <f t="shared" ref="C19:E19" si="9">C20+C21</f>
        <v>0</v>
      </c>
      <c r="D19" s="58">
        <f t="shared" ref="D19" si="10">D20+D21</f>
        <v>0</v>
      </c>
      <c r="E19" s="58">
        <f t="shared" si="9"/>
        <v>0</v>
      </c>
      <c r="F19" s="95" t="str">
        <f t="shared" si="1"/>
        <v>-</v>
      </c>
      <c r="G19" s="95" t="str">
        <f t="shared" si="5"/>
        <v>-</v>
      </c>
    </row>
    <row r="20" spans="1:9" hidden="1" x14ac:dyDescent="0.25">
      <c r="A20" s="48" t="s">
        <v>146</v>
      </c>
      <c r="B20" s="14">
        <v>0</v>
      </c>
      <c r="C20" s="14">
        <v>0</v>
      </c>
      <c r="D20" s="14">
        <v>0</v>
      </c>
      <c r="E20" s="14">
        <v>0</v>
      </c>
      <c r="F20" s="96" t="str">
        <f t="shared" si="1"/>
        <v>-</v>
      </c>
      <c r="G20" s="96" t="str">
        <f t="shared" si="5"/>
        <v>-</v>
      </c>
    </row>
    <row r="21" spans="1:9" ht="26.4" hidden="1" x14ac:dyDescent="0.25">
      <c r="A21" s="48" t="s">
        <v>161</v>
      </c>
      <c r="B21" s="92">
        <v>0</v>
      </c>
      <c r="C21" s="92">
        <v>0</v>
      </c>
      <c r="D21" s="92">
        <v>0</v>
      </c>
      <c r="E21" s="92">
        <v>0</v>
      </c>
      <c r="F21" s="96" t="str">
        <f t="shared" si="1"/>
        <v>-</v>
      </c>
      <c r="G21" s="96" t="str">
        <f t="shared" si="5"/>
        <v>-</v>
      </c>
    </row>
    <row r="22" spans="1:9" x14ac:dyDescent="0.25">
      <c r="A22" s="48"/>
      <c r="B22" s="11"/>
      <c r="C22" s="11"/>
      <c r="D22" s="11"/>
      <c r="E22" s="11"/>
      <c r="F22" s="96"/>
      <c r="G22" s="96"/>
    </row>
    <row r="23" spans="1:9" x14ac:dyDescent="0.25">
      <c r="A23" s="56" t="s">
        <v>19</v>
      </c>
      <c r="B23" s="57">
        <f>B7+B9+B11+B14+B17+B19</f>
        <v>986281.62</v>
      </c>
      <c r="C23" s="57">
        <f t="shared" ref="C23:E23" si="11">C7+C9+C11+C14+C17+C19</f>
        <v>926885</v>
      </c>
      <c r="D23" s="57">
        <f t="shared" ref="D23" si="12">D7+D9+D11+D14+D17+D19</f>
        <v>926885</v>
      </c>
      <c r="E23" s="57">
        <f t="shared" si="11"/>
        <v>838829.73</v>
      </c>
      <c r="F23" s="98">
        <f>IFERROR(E23/B23*100,"-")</f>
        <v>85.049717341381665</v>
      </c>
      <c r="G23" s="98">
        <f>IFERROR(E23/D23*100,"-")</f>
        <v>90.499871073542025</v>
      </c>
    </row>
    <row r="24" spans="1:9" s="5" customFormat="1" x14ac:dyDescent="0.25">
      <c r="B24" s="76"/>
      <c r="C24" s="76"/>
      <c r="D24" s="76"/>
      <c r="E24" s="76"/>
      <c r="F24" s="134"/>
      <c r="G24" s="134"/>
    </row>
    <row r="25" spans="1:9" x14ac:dyDescent="0.25">
      <c r="B25" s="65"/>
      <c r="C25" s="65"/>
      <c r="D25" s="65"/>
      <c r="E25" s="65"/>
      <c r="F25" s="65"/>
      <c r="G25" s="65"/>
    </row>
    <row r="26" spans="1:9" x14ac:dyDescent="0.25">
      <c r="B26" s="65"/>
      <c r="C26" s="65"/>
      <c r="D26" s="65"/>
      <c r="E26" s="65"/>
      <c r="F26" s="93"/>
      <c r="G26" s="93"/>
    </row>
    <row r="27" spans="1:9" x14ac:dyDescent="0.25">
      <c r="A27" s="7" t="s">
        <v>117</v>
      </c>
      <c r="B27" s="77"/>
      <c r="C27" s="77"/>
      <c r="D27" s="77"/>
      <c r="E27" s="77"/>
      <c r="F27" s="135"/>
      <c r="G27" s="135"/>
    </row>
    <row r="28" spans="1:9" x14ac:dyDescent="0.25">
      <c r="A28" s="47" t="s">
        <v>157</v>
      </c>
      <c r="B28" s="95">
        <f>B29</f>
        <v>471923.05</v>
      </c>
      <c r="C28" s="95">
        <f t="shared" ref="C28:E28" si="13">C29</f>
        <v>586015</v>
      </c>
      <c r="D28" s="95">
        <f t="shared" si="13"/>
        <v>586015</v>
      </c>
      <c r="E28" s="95">
        <f t="shared" si="13"/>
        <v>516286.88</v>
      </c>
      <c r="F28" s="95">
        <f t="shared" ref="F28:F44" si="14">IFERROR(E28/B28*100,"-")</f>
        <v>109.40064911006149</v>
      </c>
      <c r="G28" s="95">
        <f>IFERROR(E28/D28*100,"-")</f>
        <v>88.101307986996929</v>
      </c>
      <c r="I28" s="165"/>
    </row>
    <row r="29" spans="1:9" x14ac:dyDescent="0.25">
      <c r="A29" s="48" t="s">
        <v>145</v>
      </c>
      <c r="B29" s="96">
        <v>471923.05</v>
      </c>
      <c r="C29" s="96">
        <v>586015</v>
      </c>
      <c r="D29" s="96">
        <v>586015</v>
      </c>
      <c r="E29" s="96">
        <v>516286.88</v>
      </c>
      <c r="F29" s="96">
        <f t="shared" si="14"/>
        <v>109.40064911006149</v>
      </c>
      <c r="G29" s="96">
        <f>IFERROR(E29/D29*100,"-")</f>
        <v>88.101307986996929</v>
      </c>
      <c r="I29" s="165"/>
    </row>
    <row r="30" spans="1:9" x14ac:dyDescent="0.25">
      <c r="A30" s="47" t="s">
        <v>158</v>
      </c>
      <c r="B30" s="95">
        <f>B31</f>
        <v>39625</v>
      </c>
      <c r="C30" s="95">
        <f t="shared" ref="C30:E30" si="15">C31</f>
        <v>22007</v>
      </c>
      <c r="D30" s="95">
        <f t="shared" si="15"/>
        <v>22007</v>
      </c>
      <c r="E30" s="95">
        <f t="shared" si="15"/>
        <v>20006.099999999999</v>
      </c>
      <c r="F30" s="95">
        <f t="shared" si="14"/>
        <v>50.488580441640373</v>
      </c>
      <c r="G30" s="95">
        <f>IFERROR(E30/D30*100,"-")</f>
        <v>90.907892943154451</v>
      </c>
      <c r="I30" s="165"/>
    </row>
    <row r="31" spans="1:9" x14ac:dyDescent="0.25">
      <c r="A31" s="48" t="s">
        <v>152</v>
      </c>
      <c r="B31" s="96">
        <v>39625</v>
      </c>
      <c r="C31" s="96">
        <v>22007</v>
      </c>
      <c r="D31" s="96">
        <v>22007</v>
      </c>
      <c r="E31" s="96">
        <v>20006.099999999999</v>
      </c>
      <c r="F31" s="96">
        <f t="shared" si="14"/>
        <v>50.488580441640373</v>
      </c>
      <c r="G31" s="96">
        <f>IFERROR(E31/D31*100,"-")</f>
        <v>90.907892943154451</v>
      </c>
      <c r="I31" s="165"/>
    </row>
    <row r="32" spans="1:9" ht="26.4" hidden="1" x14ac:dyDescent="0.25">
      <c r="A32" s="47" t="s">
        <v>159</v>
      </c>
      <c r="B32" s="95">
        <f>B33+B34</f>
        <v>0</v>
      </c>
      <c r="C32" s="95">
        <f t="shared" ref="C32:E32" si="16">C33+C34</f>
        <v>0</v>
      </c>
      <c r="D32" s="95">
        <f t="shared" ref="D32" si="17">D33+D34</f>
        <v>0</v>
      </c>
      <c r="E32" s="95">
        <f t="shared" si="16"/>
        <v>0</v>
      </c>
      <c r="F32" s="95" t="str">
        <f t="shared" si="14"/>
        <v>-</v>
      </c>
      <c r="G32" s="95" t="str">
        <f t="shared" ref="G32:G44" si="18">IFERROR(E32/C32*100,"-")</f>
        <v>-</v>
      </c>
      <c r="I32" s="1" t="e">
        <f t="shared" ref="I32:I34" si="19">E32/E48</f>
        <v>#DIV/0!</v>
      </c>
    </row>
    <row r="33" spans="1:9" hidden="1" x14ac:dyDescent="0.25">
      <c r="A33" s="48" t="s">
        <v>148</v>
      </c>
      <c r="B33" s="96">
        <v>0</v>
      </c>
      <c r="C33" s="96">
        <v>0</v>
      </c>
      <c r="D33" s="96">
        <v>0</v>
      </c>
      <c r="E33" s="96">
        <v>0</v>
      </c>
      <c r="F33" s="96" t="str">
        <f t="shared" si="14"/>
        <v>-</v>
      </c>
      <c r="G33" s="96" t="str">
        <f t="shared" si="18"/>
        <v>-</v>
      </c>
      <c r="I33" s="1" t="e">
        <f t="shared" si="19"/>
        <v>#DIV/0!</v>
      </c>
    </row>
    <row r="34" spans="1:9" hidden="1" x14ac:dyDescent="0.25">
      <c r="A34" s="48" t="s">
        <v>151</v>
      </c>
      <c r="B34" s="96">
        <v>0</v>
      </c>
      <c r="C34" s="96">
        <v>0</v>
      </c>
      <c r="D34" s="96">
        <v>0</v>
      </c>
      <c r="E34" s="96">
        <v>0</v>
      </c>
      <c r="F34" s="96" t="str">
        <f t="shared" si="14"/>
        <v>-</v>
      </c>
      <c r="G34" s="96" t="str">
        <f t="shared" si="18"/>
        <v>-</v>
      </c>
      <c r="I34" s="1" t="e">
        <f t="shared" si="19"/>
        <v>#DIV/0!</v>
      </c>
    </row>
    <row r="35" spans="1:9" x14ac:dyDescent="0.25">
      <c r="A35" s="47" t="s">
        <v>160</v>
      </c>
      <c r="B35" s="95">
        <f>B36+B37</f>
        <v>356392.42</v>
      </c>
      <c r="C35" s="95">
        <f t="shared" ref="C35:E35" si="20">C36+C37</f>
        <v>490100</v>
      </c>
      <c r="D35" s="95">
        <f t="shared" ref="D35" si="21">D36+D37</f>
        <v>490100</v>
      </c>
      <c r="E35" s="95">
        <f t="shared" si="20"/>
        <v>447400.97000000003</v>
      </c>
      <c r="F35" s="95">
        <f t="shared" si="14"/>
        <v>125.53605096314901</v>
      </c>
      <c r="G35" s="95">
        <f>IFERROR(E35/D35*100,"-")</f>
        <v>91.287690267292405</v>
      </c>
    </row>
    <row r="36" spans="1:9" x14ac:dyDescent="0.25">
      <c r="A36" s="48" t="s">
        <v>149</v>
      </c>
      <c r="B36" s="96">
        <v>345155.47</v>
      </c>
      <c r="C36" s="96">
        <v>480200</v>
      </c>
      <c r="D36" s="96">
        <v>480200</v>
      </c>
      <c r="E36" s="96">
        <v>441836.77</v>
      </c>
      <c r="F36" s="96">
        <f t="shared" si="14"/>
        <v>128.01094243124703</v>
      </c>
      <c r="G36" s="96">
        <f>IFERROR(E36/D36*100,"-")</f>
        <v>92.010989171178679</v>
      </c>
    </row>
    <row r="37" spans="1:9" x14ac:dyDescent="0.25">
      <c r="A37" s="48" t="s">
        <v>150</v>
      </c>
      <c r="B37" s="96">
        <v>11236.95</v>
      </c>
      <c r="C37" s="96">
        <v>9900</v>
      </c>
      <c r="D37" s="96">
        <v>9900</v>
      </c>
      <c r="E37" s="96">
        <v>5564.2</v>
      </c>
      <c r="F37" s="96">
        <f t="shared" si="14"/>
        <v>49.516995270068833</v>
      </c>
      <c r="G37" s="96">
        <f>IFERROR(E37/D37*100,"-")</f>
        <v>56.204040404040398</v>
      </c>
    </row>
    <row r="38" spans="1:9" hidden="1" x14ac:dyDescent="0.25">
      <c r="A38" s="47" t="s">
        <v>193</v>
      </c>
      <c r="B38" s="95">
        <v>0</v>
      </c>
      <c r="C38" s="95">
        <f t="shared" ref="C38:E38" si="22">C39</f>
        <v>0</v>
      </c>
      <c r="D38" s="95">
        <f t="shared" si="22"/>
        <v>0</v>
      </c>
      <c r="E38" s="95">
        <f t="shared" si="22"/>
        <v>0</v>
      </c>
      <c r="F38" s="95" t="str">
        <f t="shared" si="14"/>
        <v>-</v>
      </c>
      <c r="G38" s="95" t="str">
        <f t="shared" si="18"/>
        <v>-</v>
      </c>
    </row>
    <row r="39" spans="1:9" hidden="1" x14ac:dyDescent="0.25">
      <c r="A39" s="48" t="s">
        <v>192</v>
      </c>
      <c r="B39" s="96">
        <v>0</v>
      </c>
      <c r="C39" s="96">
        <v>0</v>
      </c>
      <c r="D39" s="96">
        <v>0</v>
      </c>
      <c r="E39" s="96">
        <v>0</v>
      </c>
      <c r="F39" s="96" t="str">
        <f t="shared" si="14"/>
        <v>-</v>
      </c>
      <c r="G39" s="96" t="str">
        <f t="shared" si="18"/>
        <v>-</v>
      </c>
    </row>
    <row r="40" spans="1:9" ht="39.6" hidden="1" x14ac:dyDescent="0.25">
      <c r="A40" s="47" t="s">
        <v>217</v>
      </c>
      <c r="B40" s="95">
        <f>B41+B42</f>
        <v>0</v>
      </c>
      <c r="C40" s="95">
        <f t="shared" ref="C40:E40" si="23">C41+C42</f>
        <v>0</v>
      </c>
      <c r="D40" s="95">
        <f t="shared" ref="D40" si="24">D41+D42</f>
        <v>0</v>
      </c>
      <c r="E40" s="95">
        <f t="shared" si="23"/>
        <v>0</v>
      </c>
      <c r="F40" s="95" t="str">
        <f t="shared" si="14"/>
        <v>-</v>
      </c>
      <c r="G40" s="95" t="str">
        <f t="shared" si="18"/>
        <v>-</v>
      </c>
    </row>
    <row r="41" spans="1:9" hidden="1" x14ac:dyDescent="0.25">
      <c r="A41" s="48" t="s">
        <v>146</v>
      </c>
      <c r="B41" s="96">
        <v>0</v>
      </c>
      <c r="C41" s="96">
        <v>0</v>
      </c>
      <c r="D41" s="96">
        <v>0</v>
      </c>
      <c r="E41" s="96">
        <v>0</v>
      </c>
      <c r="F41" s="96" t="str">
        <f t="shared" si="14"/>
        <v>-</v>
      </c>
      <c r="G41" s="96" t="str">
        <f t="shared" si="18"/>
        <v>-</v>
      </c>
    </row>
    <row r="42" spans="1:9" ht="26.4" hidden="1" x14ac:dyDescent="0.25">
      <c r="A42" s="48" t="s">
        <v>161</v>
      </c>
      <c r="B42" s="21">
        <v>0</v>
      </c>
      <c r="C42" s="21">
        <v>0</v>
      </c>
      <c r="D42" s="21">
        <v>0</v>
      </c>
      <c r="E42" s="21">
        <v>0</v>
      </c>
      <c r="F42" s="96" t="str">
        <f t="shared" si="14"/>
        <v>-</v>
      </c>
      <c r="G42" s="96" t="str">
        <f t="shared" si="18"/>
        <v>-</v>
      </c>
    </row>
    <row r="43" spans="1:9" ht="26.4" hidden="1" x14ac:dyDescent="0.25">
      <c r="A43" s="47" t="s">
        <v>162</v>
      </c>
      <c r="B43" s="95">
        <f>B44</f>
        <v>0</v>
      </c>
      <c r="C43" s="95">
        <f t="shared" ref="C43:E43" si="25">C44</f>
        <v>0</v>
      </c>
      <c r="D43" s="95">
        <f t="shared" si="25"/>
        <v>0</v>
      </c>
      <c r="E43" s="95">
        <f t="shared" si="25"/>
        <v>0</v>
      </c>
      <c r="F43" s="95" t="str">
        <f t="shared" si="14"/>
        <v>-</v>
      </c>
      <c r="G43" s="95" t="str">
        <f t="shared" si="18"/>
        <v>-</v>
      </c>
    </row>
    <row r="44" spans="1:9" hidden="1" x14ac:dyDescent="0.25">
      <c r="A44" s="48" t="s">
        <v>147</v>
      </c>
      <c r="B44" s="21">
        <v>0</v>
      </c>
      <c r="C44" s="21">
        <v>0</v>
      </c>
      <c r="D44" s="21">
        <v>0</v>
      </c>
      <c r="E44" s="21">
        <v>0</v>
      </c>
      <c r="F44" s="96" t="str">
        <f t="shared" si="14"/>
        <v>-</v>
      </c>
      <c r="G44" s="96" t="str">
        <f t="shared" si="18"/>
        <v>-</v>
      </c>
    </row>
    <row r="45" spans="1:9" x14ac:dyDescent="0.25">
      <c r="A45" s="48"/>
      <c r="B45" s="96"/>
      <c r="C45" s="96"/>
      <c r="D45" s="96"/>
      <c r="E45" s="96"/>
      <c r="F45" s="96"/>
      <c r="G45" s="96"/>
    </row>
    <row r="46" spans="1:9" x14ac:dyDescent="0.25">
      <c r="A46" s="56" t="s">
        <v>102</v>
      </c>
      <c r="B46" s="98">
        <f>B28+B30+B32+B35+B38+B40+B43</f>
        <v>867940.47</v>
      </c>
      <c r="C46" s="98">
        <f t="shared" ref="C46:E46" si="26">C28+C30+C32+C35+C38+C40+C43</f>
        <v>1098122</v>
      </c>
      <c r="D46" s="98">
        <f t="shared" ref="D46" si="27">D28+D30+D32+D35+D38+D40+D43</f>
        <v>1098122</v>
      </c>
      <c r="E46" s="98">
        <f t="shared" si="26"/>
        <v>983693.95</v>
      </c>
      <c r="F46" s="98">
        <f>IFERROR(E46/B46*100,"-")</f>
        <v>113.33656903911856</v>
      </c>
      <c r="G46" s="98">
        <f>IFERROR(E46/D46*100,"-")</f>
        <v>89.579659637089506</v>
      </c>
    </row>
    <row r="48" spans="1:9" x14ac:dyDescent="0.25">
      <c r="B48" s="65"/>
      <c r="C48" s="65"/>
      <c r="D48" s="65"/>
      <c r="E48" s="65"/>
      <c r="F48" s="65"/>
      <c r="G48" s="65"/>
    </row>
  </sheetData>
  <mergeCells count="1">
    <mergeCell ref="A2:G2"/>
  </mergeCells>
  <conditionalFormatting sqref="B8:E8 B10:E10 B12:E13 B15:E16 B18:E18 B20:E21 B29:E29 B31:E31 B33:E34 B36:E37 B39:E39 B41:E42 B44:E44">
    <cfRule type="containsBlanks" dxfId="3" priority="13">
      <formula>LEN(TRIM(B8))=0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8" firstPageNumber="4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GridLines="0" zoomScaleNormal="100" workbookViewId="0">
      <selection activeCell="F48" sqref="F48"/>
    </sheetView>
  </sheetViews>
  <sheetFormatPr defaultColWidth="9.109375" defaultRowHeight="13.2" x14ac:dyDescent="0.25"/>
  <cols>
    <col min="1" max="1" width="45" style="1" customWidth="1"/>
    <col min="2" max="2" width="16.6640625" style="1" customWidth="1"/>
    <col min="3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7" s="113" customFormat="1" ht="13.5" customHeight="1" x14ac:dyDescent="0.3">
      <c r="A1" s="175" t="s">
        <v>256</v>
      </c>
      <c r="B1" s="175"/>
      <c r="C1" s="175"/>
      <c r="D1" s="175"/>
      <c r="E1" s="175"/>
      <c r="F1" s="175"/>
      <c r="G1" s="175"/>
    </row>
    <row r="2" spans="1:7" ht="3.75" customHeight="1" x14ac:dyDescent="0.25">
      <c r="A2" s="43"/>
      <c r="B2" s="43"/>
      <c r="C2" s="43"/>
      <c r="D2" s="43"/>
      <c r="E2" s="43"/>
      <c r="F2" s="43"/>
      <c r="G2" s="43"/>
    </row>
    <row r="3" spans="1:7" ht="39.6" x14ac:dyDescent="0.25">
      <c r="A3" s="54" t="s">
        <v>118</v>
      </c>
      <c r="B3" s="28" t="s">
        <v>283</v>
      </c>
      <c r="C3" s="28" t="s">
        <v>291</v>
      </c>
      <c r="D3" s="28" t="s">
        <v>290</v>
      </c>
      <c r="E3" s="28" t="s">
        <v>293</v>
      </c>
      <c r="F3" s="36" t="s">
        <v>188</v>
      </c>
      <c r="G3" s="36" t="s">
        <v>189</v>
      </c>
    </row>
    <row r="4" spans="1:7" s="4" customFormat="1" ht="12.6" customHeight="1" x14ac:dyDescent="0.2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 t="s">
        <v>273</v>
      </c>
      <c r="G4" s="52" t="s">
        <v>286</v>
      </c>
    </row>
    <row r="5" spans="1:7" ht="26.4" x14ac:dyDescent="0.25">
      <c r="A5" s="7" t="s">
        <v>124</v>
      </c>
      <c r="B5" s="7"/>
      <c r="C5" s="7"/>
      <c r="D5" s="7"/>
      <c r="E5" s="7"/>
      <c r="F5" s="7"/>
      <c r="G5" s="7"/>
    </row>
    <row r="6" spans="1:7" x14ac:dyDescent="0.25">
      <c r="A6" s="89" t="s">
        <v>119</v>
      </c>
      <c r="B6" s="105">
        <f>SUM(B7:B11)</f>
        <v>867940.47</v>
      </c>
      <c r="C6" s="105">
        <f t="shared" ref="C6:E6" si="0">SUM(C7:C11)</f>
        <v>1098122</v>
      </c>
      <c r="D6" s="105">
        <f t="shared" ref="D6" si="1">SUM(D7:D11)</f>
        <v>1098122</v>
      </c>
      <c r="E6" s="105">
        <f t="shared" si="0"/>
        <v>983693.95</v>
      </c>
      <c r="F6" s="105">
        <f>IFERROR(E6/B6*100,"-")</f>
        <v>113.33656903911856</v>
      </c>
      <c r="G6" s="105">
        <f>IFERROR(E6/D6*100,"-")</f>
        <v>89.579659637089506</v>
      </c>
    </row>
    <row r="7" spans="1:7" hidden="1" x14ac:dyDescent="0.25">
      <c r="A7" s="51" t="s">
        <v>163</v>
      </c>
      <c r="B7" s="21">
        <v>0</v>
      </c>
      <c r="C7" s="21">
        <v>0</v>
      </c>
      <c r="D7" s="21">
        <v>0</v>
      </c>
      <c r="E7" s="21">
        <v>0</v>
      </c>
      <c r="F7" s="96" t="str">
        <f t="shared" ref="F7:F36" si="2">IFERROR(E7/B7*100,"-")</f>
        <v>-</v>
      </c>
      <c r="G7" s="96" t="str">
        <f t="shared" ref="G7:G36" si="3">IFERROR(E7/C7*100,"-")</f>
        <v>-</v>
      </c>
    </row>
    <row r="8" spans="1:7" x14ac:dyDescent="0.25">
      <c r="A8" s="51" t="s">
        <v>211</v>
      </c>
      <c r="B8" s="21">
        <v>6707.5</v>
      </c>
      <c r="C8" s="21">
        <v>0</v>
      </c>
      <c r="D8" s="21">
        <v>0</v>
      </c>
      <c r="E8" s="21">
        <v>0</v>
      </c>
      <c r="F8" s="96">
        <f>IFERROR(E8/B8*100,"-")</f>
        <v>0</v>
      </c>
      <c r="G8" s="96" t="str">
        <f>IFERROR(E8/D8*100,"-")</f>
        <v>-</v>
      </c>
    </row>
    <row r="9" spans="1:7" hidden="1" x14ac:dyDescent="0.25">
      <c r="A9" s="51" t="s">
        <v>164</v>
      </c>
      <c r="B9" s="21">
        <v>0</v>
      </c>
      <c r="C9" s="21">
        <v>0</v>
      </c>
      <c r="D9" s="21">
        <v>0</v>
      </c>
      <c r="E9" s="21">
        <v>0</v>
      </c>
      <c r="F9" s="96" t="str">
        <f t="shared" si="2"/>
        <v>-</v>
      </c>
      <c r="G9" s="96" t="str">
        <f t="shared" si="3"/>
        <v>-</v>
      </c>
    </row>
    <row r="10" spans="1:7" hidden="1" x14ac:dyDescent="0.25">
      <c r="A10" s="51" t="s">
        <v>165</v>
      </c>
      <c r="B10" s="21">
        <v>0</v>
      </c>
      <c r="C10" s="21">
        <v>0</v>
      </c>
      <c r="D10" s="21">
        <v>0</v>
      </c>
      <c r="E10" s="21">
        <v>0</v>
      </c>
      <c r="F10" s="96" t="str">
        <f t="shared" si="2"/>
        <v>-</v>
      </c>
      <c r="G10" s="96" t="str">
        <f t="shared" si="3"/>
        <v>-</v>
      </c>
    </row>
    <row r="11" spans="1:7" x14ac:dyDescent="0.25">
      <c r="A11" s="51" t="s">
        <v>166</v>
      </c>
      <c r="B11" s="21">
        <v>861232.97</v>
      </c>
      <c r="C11" s="21">
        <v>1098122</v>
      </c>
      <c r="D11" s="21">
        <v>1098122</v>
      </c>
      <c r="E11" s="21">
        <v>983693.95</v>
      </c>
      <c r="F11" s="96">
        <f>IFERROR(E11/B11*100,"-")</f>
        <v>114.21926287842881</v>
      </c>
      <c r="G11" s="96">
        <f>IFERROR(E11/D11*100,"-")</f>
        <v>89.579659637089506</v>
      </c>
    </row>
    <row r="12" spans="1:7" hidden="1" x14ac:dyDescent="0.25">
      <c r="A12" s="79" t="s">
        <v>120</v>
      </c>
      <c r="B12" s="105">
        <f>SUM(B13:B16)</f>
        <v>0</v>
      </c>
      <c r="C12" s="105">
        <f t="shared" ref="C12:E12" si="4">SUM(C13:C16)</f>
        <v>0</v>
      </c>
      <c r="D12" s="105">
        <f t="shared" ref="D12" si="5">SUM(D13:D16)</f>
        <v>0</v>
      </c>
      <c r="E12" s="105">
        <f t="shared" si="4"/>
        <v>0</v>
      </c>
      <c r="F12" s="105" t="str">
        <f t="shared" si="2"/>
        <v>-</v>
      </c>
      <c r="G12" s="105" t="str">
        <f t="shared" si="3"/>
        <v>-</v>
      </c>
    </row>
    <row r="13" spans="1:7" hidden="1" x14ac:dyDescent="0.25">
      <c r="A13" s="51" t="s">
        <v>167</v>
      </c>
      <c r="B13" s="21">
        <v>0</v>
      </c>
      <c r="C13" s="21">
        <v>0</v>
      </c>
      <c r="D13" s="21">
        <v>0</v>
      </c>
      <c r="E13" s="21">
        <v>0</v>
      </c>
      <c r="F13" s="96" t="str">
        <f t="shared" si="2"/>
        <v>-</v>
      </c>
      <c r="G13" s="96" t="str">
        <f t="shared" si="3"/>
        <v>-</v>
      </c>
    </row>
    <row r="14" spans="1:7" hidden="1" x14ac:dyDescent="0.25">
      <c r="A14" s="51" t="s">
        <v>168</v>
      </c>
      <c r="B14" s="21">
        <v>0</v>
      </c>
      <c r="C14" s="21">
        <v>0</v>
      </c>
      <c r="D14" s="21">
        <v>0</v>
      </c>
      <c r="E14" s="21">
        <v>0</v>
      </c>
      <c r="F14" s="96" t="str">
        <f t="shared" si="2"/>
        <v>-</v>
      </c>
      <c r="G14" s="96" t="str">
        <f t="shared" si="3"/>
        <v>-</v>
      </c>
    </row>
    <row r="15" spans="1:7" hidden="1" x14ac:dyDescent="0.25">
      <c r="A15" s="51" t="s">
        <v>169</v>
      </c>
      <c r="B15" s="21">
        <v>0</v>
      </c>
      <c r="C15" s="21">
        <v>0</v>
      </c>
      <c r="D15" s="21">
        <v>0</v>
      </c>
      <c r="E15" s="21">
        <v>0</v>
      </c>
      <c r="F15" s="96" t="str">
        <f t="shared" si="2"/>
        <v>-</v>
      </c>
      <c r="G15" s="96" t="str">
        <f t="shared" si="3"/>
        <v>-</v>
      </c>
    </row>
    <row r="16" spans="1:7" ht="26.4" hidden="1" x14ac:dyDescent="0.25">
      <c r="A16" s="51" t="s">
        <v>170</v>
      </c>
      <c r="B16" s="21">
        <v>0</v>
      </c>
      <c r="C16" s="21">
        <v>0</v>
      </c>
      <c r="D16" s="21">
        <v>0</v>
      </c>
      <c r="E16" s="21">
        <v>0</v>
      </c>
      <c r="F16" s="96" t="str">
        <f t="shared" si="2"/>
        <v>-</v>
      </c>
      <c r="G16" s="96" t="str">
        <f t="shared" si="3"/>
        <v>-</v>
      </c>
    </row>
    <row r="17" spans="1:7" hidden="1" x14ac:dyDescent="0.25">
      <c r="A17" s="79" t="s">
        <v>121</v>
      </c>
      <c r="B17" s="105">
        <f>SUM(B18:B23)</f>
        <v>0</v>
      </c>
      <c r="C17" s="105">
        <f t="shared" ref="C17:E17" si="6">SUM(C18:C23)</f>
        <v>0</v>
      </c>
      <c r="D17" s="105">
        <f t="shared" ref="D17" si="7">SUM(D18:D23)</f>
        <v>0</v>
      </c>
      <c r="E17" s="105">
        <f t="shared" si="6"/>
        <v>0</v>
      </c>
      <c r="F17" s="105" t="str">
        <f t="shared" si="2"/>
        <v>-</v>
      </c>
      <c r="G17" s="105" t="str">
        <f t="shared" si="3"/>
        <v>-</v>
      </c>
    </row>
    <row r="18" spans="1:7" hidden="1" x14ac:dyDescent="0.25">
      <c r="A18" s="51" t="s">
        <v>171</v>
      </c>
      <c r="B18" s="21">
        <v>0</v>
      </c>
      <c r="C18" s="21">
        <v>0</v>
      </c>
      <c r="D18" s="21">
        <v>0</v>
      </c>
      <c r="E18" s="21">
        <v>0</v>
      </c>
      <c r="F18" s="96" t="str">
        <f t="shared" si="2"/>
        <v>-</v>
      </c>
      <c r="G18" s="96" t="str">
        <f t="shared" si="3"/>
        <v>-</v>
      </c>
    </row>
    <row r="19" spans="1:7" hidden="1" x14ac:dyDescent="0.25">
      <c r="A19" s="51" t="s">
        <v>172</v>
      </c>
      <c r="B19" s="21">
        <v>0</v>
      </c>
      <c r="C19" s="21">
        <v>0</v>
      </c>
      <c r="D19" s="21">
        <v>0</v>
      </c>
      <c r="E19" s="21">
        <v>0</v>
      </c>
      <c r="F19" s="96" t="str">
        <f t="shared" si="2"/>
        <v>-</v>
      </c>
      <c r="G19" s="96" t="str">
        <f t="shared" si="3"/>
        <v>-</v>
      </c>
    </row>
    <row r="20" spans="1:7" hidden="1" x14ac:dyDescent="0.25">
      <c r="A20" s="51" t="s">
        <v>212</v>
      </c>
      <c r="B20" s="21">
        <v>0</v>
      </c>
      <c r="C20" s="21">
        <v>0</v>
      </c>
      <c r="D20" s="21">
        <v>0</v>
      </c>
      <c r="E20" s="21">
        <v>0</v>
      </c>
      <c r="F20" s="96" t="str">
        <f t="shared" si="2"/>
        <v>-</v>
      </c>
      <c r="G20" s="96" t="str">
        <f t="shared" si="3"/>
        <v>-</v>
      </c>
    </row>
    <row r="21" spans="1:7" s="5" customFormat="1" hidden="1" x14ac:dyDescent="0.25">
      <c r="A21" s="51" t="s">
        <v>173</v>
      </c>
      <c r="B21" s="21">
        <v>0</v>
      </c>
      <c r="C21" s="21">
        <v>0</v>
      </c>
      <c r="D21" s="21">
        <v>0</v>
      </c>
      <c r="E21" s="21">
        <v>0</v>
      </c>
      <c r="F21" s="96" t="str">
        <f t="shared" si="2"/>
        <v>-</v>
      </c>
      <c r="G21" s="96" t="str">
        <f t="shared" si="3"/>
        <v>-</v>
      </c>
    </row>
    <row r="22" spans="1:7" hidden="1" x14ac:dyDescent="0.25">
      <c r="A22" s="51" t="s">
        <v>174</v>
      </c>
      <c r="B22" s="21">
        <v>0</v>
      </c>
      <c r="C22" s="21">
        <v>0</v>
      </c>
      <c r="D22" s="21">
        <v>0</v>
      </c>
      <c r="E22" s="21">
        <v>0</v>
      </c>
      <c r="F22" s="96" t="str">
        <f t="shared" si="2"/>
        <v>-</v>
      </c>
      <c r="G22" s="96" t="str">
        <f t="shared" si="3"/>
        <v>-</v>
      </c>
    </row>
    <row r="23" spans="1:7" ht="26.4" hidden="1" x14ac:dyDescent="0.25">
      <c r="A23" s="51" t="s">
        <v>175</v>
      </c>
      <c r="B23" s="21">
        <v>0</v>
      </c>
      <c r="C23" s="21">
        <v>0</v>
      </c>
      <c r="D23" s="21">
        <v>0</v>
      </c>
      <c r="E23" s="21">
        <v>0</v>
      </c>
      <c r="F23" s="96" t="str">
        <f t="shared" si="2"/>
        <v>-</v>
      </c>
      <c r="G23" s="96" t="str">
        <f t="shared" si="3"/>
        <v>-</v>
      </c>
    </row>
    <row r="24" spans="1:7" hidden="1" x14ac:dyDescent="0.25">
      <c r="A24" s="79" t="s">
        <v>122</v>
      </c>
      <c r="B24" s="105">
        <f>SUM(B25:B31)</f>
        <v>0</v>
      </c>
      <c r="C24" s="105">
        <f t="shared" ref="C24:E24" si="8">SUM(C25:C31)</f>
        <v>0</v>
      </c>
      <c r="D24" s="105">
        <f t="shared" ref="D24" si="9">SUM(D25:D31)</f>
        <v>0</v>
      </c>
      <c r="E24" s="105">
        <f t="shared" si="8"/>
        <v>0</v>
      </c>
      <c r="F24" s="105" t="str">
        <f t="shared" si="2"/>
        <v>-</v>
      </c>
      <c r="G24" s="105" t="str">
        <f t="shared" si="3"/>
        <v>-</v>
      </c>
    </row>
    <row r="25" spans="1:7" hidden="1" x14ac:dyDescent="0.25">
      <c r="A25" s="51" t="s">
        <v>176</v>
      </c>
      <c r="B25" s="96">
        <v>0</v>
      </c>
      <c r="C25" s="96">
        <v>0</v>
      </c>
      <c r="D25" s="96">
        <v>0</v>
      </c>
      <c r="E25" s="96">
        <v>0</v>
      </c>
      <c r="F25" s="96" t="str">
        <f t="shared" si="2"/>
        <v>-</v>
      </c>
      <c r="G25" s="96" t="str">
        <f t="shared" si="3"/>
        <v>-</v>
      </c>
    </row>
    <row r="26" spans="1:7" hidden="1" x14ac:dyDescent="0.25">
      <c r="A26" s="51" t="s">
        <v>177</v>
      </c>
      <c r="B26" s="21">
        <v>0</v>
      </c>
      <c r="C26" s="21">
        <v>0</v>
      </c>
      <c r="D26" s="21">
        <v>0</v>
      </c>
      <c r="E26" s="21">
        <v>0</v>
      </c>
      <c r="F26" s="96" t="str">
        <f t="shared" si="2"/>
        <v>-</v>
      </c>
      <c r="G26" s="96" t="str">
        <f t="shared" si="3"/>
        <v>-</v>
      </c>
    </row>
    <row r="27" spans="1:7" hidden="1" x14ac:dyDescent="0.25">
      <c r="A27" s="51" t="s">
        <v>178</v>
      </c>
      <c r="B27" s="21">
        <v>0</v>
      </c>
      <c r="C27" s="21">
        <v>0</v>
      </c>
      <c r="D27" s="21">
        <v>0</v>
      </c>
      <c r="E27" s="21">
        <v>0</v>
      </c>
      <c r="F27" s="96" t="str">
        <f t="shared" si="2"/>
        <v>-</v>
      </c>
      <c r="G27" s="96" t="str">
        <f t="shared" si="3"/>
        <v>-</v>
      </c>
    </row>
    <row r="28" spans="1:7" ht="26.4" hidden="1" x14ac:dyDescent="0.25">
      <c r="A28" s="51" t="s">
        <v>179</v>
      </c>
      <c r="B28" s="21">
        <v>0</v>
      </c>
      <c r="C28" s="21">
        <v>0</v>
      </c>
      <c r="D28" s="21">
        <v>0</v>
      </c>
      <c r="E28" s="21">
        <v>0</v>
      </c>
      <c r="F28" s="96" t="str">
        <f t="shared" si="2"/>
        <v>-</v>
      </c>
      <c r="G28" s="96" t="str">
        <f t="shared" si="3"/>
        <v>-</v>
      </c>
    </row>
    <row r="29" spans="1:7" hidden="1" x14ac:dyDescent="0.25">
      <c r="A29" s="51" t="s">
        <v>180</v>
      </c>
      <c r="B29" s="96">
        <v>0</v>
      </c>
      <c r="C29" s="96">
        <v>0</v>
      </c>
      <c r="D29" s="96">
        <v>0</v>
      </c>
      <c r="E29" s="96">
        <v>0</v>
      </c>
      <c r="F29" s="96" t="str">
        <f t="shared" si="2"/>
        <v>-</v>
      </c>
      <c r="G29" s="96" t="str">
        <f t="shared" si="3"/>
        <v>-</v>
      </c>
    </row>
    <row r="30" spans="1:7" hidden="1" x14ac:dyDescent="0.25">
      <c r="A30" s="51" t="s">
        <v>181</v>
      </c>
      <c r="B30" s="21">
        <v>0</v>
      </c>
      <c r="C30" s="21">
        <v>0</v>
      </c>
      <c r="D30" s="21">
        <v>0</v>
      </c>
      <c r="E30" s="21">
        <v>0</v>
      </c>
      <c r="F30" s="96" t="str">
        <f t="shared" si="2"/>
        <v>-</v>
      </c>
      <c r="G30" s="96" t="str">
        <f t="shared" si="3"/>
        <v>-</v>
      </c>
    </row>
    <row r="31" spans="1:7" hidden="1" x14ac:dyDescent="0.25">
      <c r="A31" s="51" t="s">
        <v>182</v>
      </c>
      <c r="B31" s="21">
        <v>0</v>
      </c>
      <c r="C31" s="21">
        <v>0</v>
      </c>
      <c r="D31" s="21">
        <v>0</v>
      </c>
      <c r="E31" s="21">
        <v>0</v>
      </c>
      <c r="F31" s="96" t="str">
        <f t="shared" si="2"/>
        <v>-</v>
      </c>
      <c r="G31" s="96" t="str">
        <f t="shared" si="3"/>
        <v>-</v>
      </c>
    </row>
    <row r="32" spans="1:7" hidden="1" x14ac:dyDescent="0.25">
      <c r="A32" s="79" t="s">
        <v>123</v>
      </c>
      <c r="B32" s="105">
        <f>SUM(B33:B36)</f>
        <v>0</v>
      </c>
      <c r="C32" s="105">
        <f t="shared" ref="C32:E32" si="10">SUM(C33:C36)</f>
        <v>0</v>
      </c>
      <c r="D32" s="105">
        <f t="shared" ref="D32" si="11">SUM(D33:D36)</f>
        <v>0</v>
      </c>
      <c r="E32" s="105">
        <f t="shared" si="10"/>
        <v>0</v>
      </c>
      <c r="F32" s="105" t="str">
        <f t="shared" si="2"/>
        <v>-</v>
      </c>
      <c r="G32" s="105" t="str">
        <f t="shared" si="3"/>
        <v>-</v>
      </c>
    </row>
    <row r="33" spans="1:7" hidden="1" x14ac:dyDescent="0.25">
      <c r="A33" s="51" t="s">
        <v>183</v>
      </c>
      <c r="B33" s="21">
        <v>0</v>
      </c>
      <c r="C33" s="21">
        <v>0</v>
      </c>
      <c r="D33" s="21">
        <v>0</v>
      </c>
      <c r="E33" s="21">
        <v>0</v>
      </c>
      <c r="F33" s="96" t="str">
        <f t="shared" si="2"/>
        <v>-</v>
      </c>
      <c r="G33" s="96" t="str">
        <f t="shared" si="3"/>
        <v>-</v>
      </c>
    </row>
    <row r="34" spans="1:7" s="5" customFormat="1" hidden="1" x14ac:dyDescent="0.25">
      <c r="A34" s="51" t="s">
        <v>184</v>
      </c>
      <c r="B34" s="21">
        <v>0</v>
      </c>
      <c r="C34" s="21">
        <v>0</v>
      </c>
      <c r="D34" s="21">
        <v>0</v>
      </c>
      <c r="E34" s="21">
        <v>0</v>
      </c>
      <c r="F34" s="96" t="str">
        <f t="shared" si="2"/>
        <v>-</v>
      </c>
      <c r="G34" s="96" t="str">
        <f t="shared" si="3"/>
        <v>-</v>
      </c>
    </row>
    <row r="35" spans="1:7" ht="26.4" hidden="1" x14ac:dyDescent="0.25">
      <c r="A35" s="51" t="s">
        <v>185</v>
      </c>
      <c r="B35" s="21">
        <v>0</v>
      </c>
      <c r="C35" s="21">
        <v>0</v>
      </c>
      <c r="D35" s="21">
        <v>0</v>
      </c>
      <c r="E35" s="21">
        <v>0</v>
      </c>
      <c r="F35" s="96" t="str">
        <f t="shared" si="2"/>
        <v>-</v>
      </c>
      <c r="G35" s="96" t="str">
        <f t="shared" si="3"/>
        <v>-</v>
      </c>
    </row>
    <row r="36" spans="1:7" ht="26.4" hidden="1" x14ac:dyDescent="0.25">
      <c r="A36" s="51" t="s">
        <v>186</v>
      </c>
      <c r="B36" s="21">
        <v>0</v>
      </c>
      <c r="C36" s="21">
        <v>0</v>
      </c>
      <c r="D36" s="21">
        <v>0</v>
      </c>
      <c r="E36" s="21">
        <v>0</v>
      </c>
      <c r="F36" s="96" t="str">
        <f t="shared" si="2"/>
        <v>-</v>
      </c>
      <c r="G36" s="96" t="str">
        <f t="shared" si="3"/>
        <v>-</v>
      </c>
    </row>
    <row r="37" spans="1:7" x14ac:dyDescent="0.25">
      <c r="B37" s="99"/>
      <c r="C37" s="99"/>
      <c r="D37" s="99"/>
      <c r="E37" s="99"/>
      <c r="F37" s="99"/>
      <c r="G37" s="99"/>
    </row>
    <row r="38" spans="1:7" x14ac:dyDescent="0.25">
      <c r="A38" s="78" t="s">
        <v>102</v>
      </c>
      <c r="B38" s="106">
        <f>B6+B12+B17+B24+B32</f>
        <v>867940.47</v>
      </c>
      <c r="C38" s="106">
        <f t="shared" ref="C38:E38" si="12">C6+C12+C17+C24+C32</f>
        <v>1098122</v>
      </c>
      <c r="D38" s="106">
        <f t="shared" ref="D38" si="13">D6+D12+D17+D24+D32</f>
        <v>1098122</v>
      </c>
      <c r="E38" s="106">
        <f t="shared" si="12"/>
        <v>983693.95</v>
      </c>
      <c r="F38" s="106">
        <f>IFERROR(E38/B38*100,"-")</f>
        <v>113.33656903911856</v>
      </c>
      <c r="G38" s="106">
        <f>IFERROR(E38/D38*100,"-")</f>
        <v>89.579659637089506</v>
      </c>
    </row>
    <row r="40" spans="1:7" x14ac:dyDescent="0.25">
      <c r="B40" s="65"/>
      <c r="C40" s="65"/>
      <c r="D40" s="65"/>
      <c r="E40" s="65"/>
      <c r="F40" s="65"/>
      <c r="G40" s="65"/>
    </row>
  </sheetData>
  <mergeCells count="1">
    <mergeCell ref="A1:G1"/>
  </mergeCells>
  <conditionalFormatting sqref="B7:E11 B13:E16 B18:E23 B25:E31 B33:E36">
    <cfRule type="containsBlanks" dxfId="2" priority="5">
      <formula>LEN(TRIM(B7))=0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8" firstPageNumber="5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8"/>
  <sheetViews>
    <sheetView showGridLines="0" zoomScaleNormal="100" workbookViewId="0">
      <selection activeCell="D5" sqref="D5"/>
    </sheetView>
  </sheetViews>
  <sheetFormatPr defaultColWidth="9.109375" defaultRowHeight="13.2" x14ac:dyDescent="0.25"/>
  <cols>
    <col min="1" max="1" width="93.6640625" style="1" customWidth="1"/>
    <col min="2" max="2" width="17.33203125" style="1" customWidth="1"/>
    <col min="3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7" s="113" customFormat="1" ht="15.6" x14ac:dyDescent="0.3">
      <c r="A1" s="119" t="s">
        <v>103</v>
      </c>
      <c r="G1" s="120"/>
    </row>
    <row r="3" spans="1:7" s="113" customFormat="1" ht="15.6" x14ac:dyDescent="0.3">
      <c r="A3" s="175" t="s">
        <v>257</v>
      </c>
      <c r="B3" s="175"/>
      <c r="C3" s="175"/>
      <c r="D3" s="175"/>
      <c r="E3" s="175"/>
      <c r="F3" s="175"/>
      <c r="G3" s="175"/>
    </row>
    <row r="4" spans="1:7" x14ac:dyDescent="0.25">
      <c r="A4" s="43"/>
      <c r="B4" s="43"/>
      <c r="C4" s="43"/>
      <c r="D4" s="43"/>
      <c r="E4" s="43"/>
      <c r="F4" s="43"/>
      <c r="G4" s="43"/>
    </row>
    <row r="5" spans="1:7" ht="39.6" x14ac:dyDescent="0.25">
      <c r="A5" s="54" t="s">
        <v>125</v>
      </c>
      <c r="B5" s="28" t="s">
        <v>282</v>
      </c>
      <c r="C5" s="28" t="s">
        <v>291</v>
      </c>
      <c r="D5" s="28" t="s">
        <v>290</v>
      </c>
      <c r="E5" s="28" t="s">
        <v>288</v>
      </c>
      <c r="F5" s="36" t="s">
        <v>188</v>
      </c>
      <c r="G5" s="36" t="s">
        <v>189</v>
      </c>
    </row>
    <row r="6" spans="1:7" s="4" customFormat="1" ht="10.199999999999999" x14ac:dyDescent="0.2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 t="s">
        <v>273</v>
      </c>
      <c r="G6" s="52" t="s">
        <v>286</v>
      </c>
    </row>
    <row r="7" spans="1:7" x14ac:dyDescent="0.25">
      <c r="A7" s="7" t="s">
        <v>104</v>
      </c>
      <c r="B7" s="45"/>
      <c r="C7" s="45"/>
      <c r="D7" s="45"/>
      <c r="E7" s="45"/>
      <c r="F7" s="46"/>
      <c r="G7" s="82"/>
    </row>
    <row r="8" spans="1:7" x14ac:dyDescent="0.25">
      <c r="A8" s="50" t="s">
        <v>105</v>
      </c>
      <c r="B8" s="95">
        <f>B9+B11</f>
        <v>0</v>
      </c>
      <c r="C8" s="95">
        <f t="shared" ref="C8:E8" si="0">C9+C11</f>
        <v>0</v>
      </c>
      <c r="D8" s="95">
        <f t="shared" ref="D8" si="1">D9+D11</f>
        <v>0</v>
      </c>
      <c r="E8" s="95">
        <f t="shared" si="0"/>
        <v>0</v>
      </c>
      <c r="F8" s="101" t="str">
        <f>IFERROR(E8/B8*100,"-")</f>
        <v>-</v>
      </c>
      <c r="G8" s="101" t="str">
        <f>IFERROR(E8/D8*100,"-")</f>
        <v>-</v>
      </c>
    </row>
    <row r="9" spans="1:7" ht="21" customHeight="1" x14ac:dyDescent="0.25">
      <c r="A9" s="47" t="s">
        <v>187</v>
      </c>
      <c r="B9" s="95">
        <f>B10</f>
        <v>0</v>
      </c>
      <c r="C9" s="95">
        <f t="shared" ref="C9:E9" si="2">C10</f>
        <v>0</v>
      </c>
      <c r="D9" s="95">
        <f t="shared" si="2"/>
        <v>0</v>
      </c>
      <c r="E9" s="95">
        <f t="shared" si="2"/>
        <v>0</v>
      </c>
      <c r="F9" s="101" t="str">
        <f t="shared" ref="F9:F12" si="3">IFERROR(E9/B9*100,"-")</f>
        <v>-</v>
      </c>
      <c r="G9" s="101" t="str">
        <f t="shared" ref="G9:G12" si="4">IFERROR(E9/D9*100,"-")</f>
        <v>-</v>
      </c>
    </row>
    <row r="10" spans="1:7" s="5" customFormat="1" x14ac:dyDescent="0.25">
      <c r="A10" s="48" t="s">
        <v>194</v>
      </c>
      <c r="B10" s="21">
        <v>0</v>
      </c>
      <c r="C10" s="21">
        <v>0</v>
      </c>
      <c r="D10" s="21">
        <v>0</v>
      </c>
      <c r="E10" s="21">
        <v>0</v>
      </c>
      <c r="F10" s="101" t="str">
        <f t="shared" si="3"/>
        <v>-</v>
      </c>
      <c r="G10" s="101" t="str">
        <f t="shared" si="4"/>
        <v>-</v>
      </c>
    </row>
    <row r="11" spans="1:7" s="5" customFormat="1" ht="23.4" customHeight="1" x14ac:dyDescent="0.25">
      <c r="A11" s="47" t="s">
        <v>106</v>
      </c>
      <c r="B11" s="95">
        <f>B12</f>
        <v>0</v>
      </c>
      <c r="C11" s="95">
        <f t="shared" ref="C11:E11" si="5">C12</f>
        <v>0</v>
      </c>
      <c r="D11" s="95">
        <f t="shared" si="5"/>
        <v>0</v>
      </c>
      <c r="E11" s="95">
        <f t="shared" si="5"/>
        <v>0</v>
      </c>
      <c r="F11" s="101" t="str">
        <f t="shared" si="3"/>
        <v>-</v>
      </c>
      <c r="G11" s="101" t="str">
        <f t="shared" si="4"/>
        <v>-</v>
      </c>
    </row>
    <row r="12" spans="1:7" x14ac:dyDescent="0.25">
      <c r="A12" s="48" t="s">
        <v>195</v>
      </c>
      <c r="B12" s="21">
        <v>0</v>
      </c>
      <c r="C12" s="21">
        <v>0</v>
      </c>
      <c r="D12" s="21">
        <v>0</v>
      </c>
      <c r="E12" s="21">
        <v>0</v>
      </c>
      <c r="F12" s="101" t="str">
        <f t="shared" si="3"/>
        <v>-</v>
      </c>
      <c r="G12" s="101" t="str">
        <f t="shared" si="4"/>
        <v>-</v>
      </c>
    </row>
    <row r="13" spans="1:7" x14ac:dyDescent="0.25">
      <c r="A13" s="48"/>
      <c r="B13" s="96"/>
      <c r="C13" s="96"/>
      <c r="D13" s="96"/>
      <c r="E13" s="96"/>
      <c r="F13" s="102"/>
      <c r="G13" s="101"/>
    </row>
    <row r="14" spans="1:7" x14ac:dyDescent="0.25">
      <c r="A14" s="56" t="s">
        <v>107</v>
      </c>
      <c r="B14" s="98">
        <f>B8</f>
        <v>0</v>
      </c>
      <c r="C14" s="98">
        <f t="shared" ref="C14:E14" si="6">C8</f>
        <v>0</v>
      </c>
      <c r="D14" s="98">
        <f t="shared" ref="D14" si="7">D8</f>
        <v>0</v>
      </c>
      <c r="E14" s="98">
        <f t="shared" si="6"/>
        <v>0</v>
      </c>
      <c r="F14" s="86" t="str">
        <f>IFERROR(E14/B14*100,"-")</f>
        <v>-</v>
      </c>
      <c r="G14" s="86" t="str">
        <f>IFERROR(E14/D14*100,"-")</f>
        <v>-</v>
      </c>
    </row>
    <row r="15" spans="1:7" x14ac:dyDescent="0.25">
      <c r="A15" s="51"/>
      <c r="B15" s="99"/>
      <c r="C15" s="99"/>
      <c r="D15" s="99"/>
      <c r="E15" s="99"/>
      <c r="F15" s="103"/>
      <c r="G15" s="104"/>
    </row>
    <row r="16" spans="1:7" x14ac:dyDescent="0.25">
      <c r="A16" s="7" t="s">
        <v>108</v>
      </c>
      <c r="B16" s="94"/>
      <c r="C16" s="94"/>
      <c r="D16" s="94"/>
      <c r="E16" s="94"/>
      <c r="F16" s="100" t="str">
        <f>IFERROR(E16/B16*100,"-")</f>
        <v>-</v>
      </c>
      <c r="G16" s="100" t="str">
        <f>IFERROR(E16/D16*100,"-")</f>
        <v>-</v>
      </c>
    </row>
    <row r="17" spans="1:7" x14ac:dyDescent="0.25">
      <c r="A17" s="50" t="s">
        <v>109</v>
      </c>
      <c r="B17" s="95">
        <f>B18+B20</f>
        <v>0</v>
      </c>
      <c r="C17" s="95">
        <f t="shared" ref="C17:E17" si="8">C18+C20</f>
        <v>0</v>
      </c>
      <c r="D17" s="95">
        <f t="shared" ref="D17" si="9">D18+D20</f>
        <v>0</v>
      </c>
      <c r="E17" s="95">
        <f t="shared" si="8"/>
        <v>0</v>
      </c>
      <c r="F17" s="101" t="str">
        <f>IFERROR(E17/B17*100,"-")</f>
        <v>-</v>
      </c>
      <c r="G17" s="101" t="str">
        <f>IFERROR(E17/D17*100,"-")</f>
        <v>-</v>
      </c>
    </row>
    <row r="18" spans="1:7" ht="28.8" customHeight="1" x14ac:dyDescent="0.25">
      <c r="A18" s="47" t="s">
        <v>213</v>
      </c>
      <c r="B18" s="95">
        <f>B19</f>
        <v>0</v>
      </c>
      <c r="C18" s="95">
        <f t="shared" ref="C18:E18" si="10">C19</f>
        <v>0</v>
      </c>
      <c r="D18" s="95">
        <f t="shared" si="10"/>
        <v>0</v>
      </c>
      <c r="E18" s="95">
        <f t="shared" si="10"/>
        <v>0</v>
      </c>
      <c r="F18" s="101" t="str">
        <f t="shared" ref="F18:F22" si="11">IFERROR(E18/B18*100,"-")</f>
        <v>-</v>
      </c>
      <c r="G18" s="101" t="str">
        <f t="shared" ref="G18:G22" si="12">IFERROR(E18/D18*100,"-")</f>
        <v>-</v>
      </c>
    </row>
    <row r="19" spans="1:7" x14ac:dyDescent="0.25">
      <c r="A19" s="48" t="s">
        <v>214</v>
      </c>
      <c r="B19" s="21">
        <v>0</v>
      </c>
      <c r="C19" s="21">
        <v>0</v>
      </c>
      <c r="D19" s="21">
        <v>0</v>
      </c>
      <c r="E19" s="21">
        <v>0</v>
      </c>
      <c r="F19" s="102" t="str">
        <f t="shared" si="11"/>
        <v>-</v>
      </c>
      <c r="G19" s="101" t="str">
        <f t="shared" si="12"/>
        <v>-</v>
      </c>
    </row>
    <row r="20" spans="1:7" s="5" customFormat="1" ht="23.4" customHeight="1" x14ac:dyDescent="0.25">
      <c r="A20" s="47" t="s">
        <v>110</v>
      </c>
      <c r="B20" s="95">
        <f>B21+B22</f>
        <v>0</v>
      </c>
      <c r="C20" s="95">
        <f t="shared" ref="C20:E20" si="13">C21+C22</f>
        <v>0</v>
      </c>
      <c r="D20" s="95">
        <f t="shared" ref="D20" si="14">D21+D22</f>
        <v>0</v>
      </c>
      <c r="E20" s="95">
        <f t="shared" si="13"/>
        <v>0</v>
      </c>
      <c r="F20" s="101" t="str">
        <f t="shared" si="11"/>
        <v>-</v>
      </c>
      <c r="G20" s="101" t="str">
        <f t="shared" si="12"/>
        <v>-</v>
      </c>
    </row>
    <row r="21" spans="1:7" x14ac:dyDescent="0.25">
      <c r="A21" s="48" t="s">
        <v>111</v>
      </c>
      <c r="B21" s="21">
        <v>0</v>
      </c>
      <c r="C21" s="21">
        <v>0</v>
      </c>
      <c r="D21" s="21">
        <v>0</v>
      </c>
      <c r="E21" s="21">
        <v>0</v>
      </c>
      <c r="F21" s="102" t="str">
        <f t="shared" si="11"/>
        <v>-</v>
      </c>
      <c r="G21" s="101" t="str">
        <f t="shared" si="12"/>
        <v>-</v>
      </c>
    </row>
    <row r="22" spans="1:7" x14ac:dyDescent="0.25">
      <c r="A22" s="48" t="s">
        <v>244</v>
      </c>
      <c r="B22" s="21">
        <v>0</v>
      </c>
      <c r="C22" s="21">
        <v>0</v>
      </c>
      <c r="D22" s="21">
        <v>0</v>
      </c>
      <c r="E22" s="21">
        <v>0</v>
      </c>
      <c r="F22" s="102" t="str">
        <f t="shared" si="11"/>
        <v>-</v>
      </c>
      <c r="G22" s="101" t="str">
        <f t="shared" si="12"/>
        <v>-</v>
      </c>
    </row>
    <row r="23" spans="1:7" x14ac:dyDescent="0.25">
      <c r="A23" s="48"/>
      <c r="B23" s="96"/>
      <c r="C23" s="96"/>
      <c r="D23" s="96"/>
      <c r="E23" s="96"/>
      <c r="F23" s="102"/>
      <c r="G23" s="102"/>
    </row>
    <row r="24" spans="1:7" x14ac:dyDescent="0.25">
      <c r="A24" s="56" t="s">
        <v>112</v>
      </c>
      <c r="B24" s="98">
        <f>B17</f>
        <v>0</v>
      </c>
      <c r="C24" s="98">
        <f t="shared" ref="C24:E24" si="15">C17</f>
        <v>0</v>
      </c>
      <c r="D24" s="98">
        <f t="shared" ref="D24" si="16">D17</f>
        <v>0</v>
      </c>
      <c r="E24" s="98">
        <f t="shared" si="15"/>
        <v>0</v>
      </c>
      <c r="F24" s="86" t="str">
        <f>IFERROR(E24/B24*100,"-")</f>
        <v>-</v>
      </c>
      <c r="G24" s="86" t="str">
        <f>IFERROR(E24/D24*100,"-")</f>
        <v>-</v>
      </c>
    </row>
    <row r="25" spans="1:7" x14ac:dyDescent="0.25">
      <c r="B25" s="65"/>
      <c r="C25" s="65"/>
      <c r="D25" s="65"/>
      <c r="E25" s="65"/>
    </row>
    <row r="28" spans="1:7" x14ac:dyDescent="0.25">
      <c r="B28" s="65"/>
      <c r="C28" s="65"/>
      <c r="D28" s="65"/>
      <c r="E28" s="65"/>
      <c r="F28" s="65"/>
      <c r="G28" s="65"/>
    </row>
  </sheetData>
  <mergeCells count="1">
    <mergeCell ref="A3:G3"/>
  </mergeCells>
  <conditionalFormatting sqref="B10:E10 B12:E12 B19:E19 B21:E22">
    <cfRule type="containsBlanks" dxfId="1" priority="4">
      <formula>LEN(TRIM(B10))=0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7" firstPageNumber="6" fitToHeight="0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showGridLines="0" zoomScaleNormal="100" workbookViewId="0">
      <selection activeCell="E4" sqref="E4"/>
    </sheetView>
  </sheetViews>
  <sheetFormatPr defaultColWidth="9.109375" defaultRowHeight="13.2" x14ac:dyDescent="0.25"/>
  <cols>
    <col min="1" max="1" width="46.44140625" style="1" customWidth="1"/>
    <col min="2" max="2" width="17.33203125" style="1" customWidth="1"/>
    <col min="3" max="4" width="17.6640625" style="1" customWidth="1"/>
    <col min="5" max="5" width="17.33203125" style="1" customWidth="1"/>
    <col min="6" max="6" width="11.109375" style="42" bestFit="1" customWidth="1"/>
    <col min="7" max="7" width="10" style="42" bestFit="1" customWidth="1"/>
    <col min="8" max="16384" width="9.109375" style="1"/>
  </cols>
  <sheetData>
    <row r="1" spans="1:7" s="113" customFormat="1" ht="15.6" x14ac:dyDescent="0.3">
      <c r="A1" s="175" t="s">
        <v>261</v>
      </c>
      <c r="B1" s="175"/>
      <c r="C1" s="175"/>
      <c r="D1" s="175"/>
      <c r="E1" s="175"/>
      <c r="F1" s="175"/>
      <c r="G1" s="175"/>
    </row>
    <row r="2" spans="1:7" x14ac:dyDescent="0.25">
      <c r="A2" s="43"/>
      <c r="B2" s="43"/>
      <c r="C2" s="43"/>
      <c r="D2" s="43"/>
      <c r="E2" s="43"/>
      <c r="F2" s="60"/>
      <c r="G2" s="60"/>
    </row>
    <row r="3" spans="1:7" ht="39.6" x14ac:dyDescent="0.25">
      <c r="A3" s="54" t="s">
        <v>115</v>
      </c>
      <c r="B3" s="28" t="s">
        <v>282</v>
      </c>
      <c r="C3" s="28" t="s">
        <v>291</v>
      </c>
      <c r="D3" s="28" t="s">
        <v>290</v>
      </c>
      <c r="E3" s="28" t="s">
        <v>288</v>
      </c>
      <c r="F3" s="36" t="s">
        <v>188</v>
      </c>
      <c r="G3" s="36" t="s">
        <v>189</v>
      </c>
    </row>
    <row r="4" spans="1:7" s="4" customFormat="1" ht="10.199999999999999" x14ac:dyDescent="0.2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61" t="s">
        <v>273</v>
      </c>
      <c r="G4" s="61" t="s">
        <v>286</v>
      </c>
    </row>
    <row r="5" spans="1:7" ht="18.75" customHeight="1" x14ac:dyDescent="0.25">
      <c r="A5" s="7" t="s">
        <v>126</v>
      </c>
      <c r="B5" s="7"/>
      <c r="C5" s="7"/>
      <c r="D5" s="7"/>
      <c r="E5" s="7"/>
      <c r="F5" s="41"/>
      <c r="G5" s="41"/>
    </row>
    <row r="6" spans="1:7" x14ac:dyDescent="0.25">
      <c r="A6" s="47" t="s">
        <v>157</v>
      </c>
      <c r="B6" s="58">
        <f>B7</f>
        <v>0</v>
      </c>
      <c r="C6" s="58">
        <f t="shared" ref="C6:E6" si="0">C7</f>
        <v>0</v>
      </c>
      <c r="D6" s="58">
        <f t="shared" si="0"/>
        <v>0</v>
      </c>
      <c r="E6" s="58">
        <f t="shared" si="0"/>
        <v>0</v>
      </c>
      <c r="F6" s="6" t="str">
        <f>IFERROR(E6/B6*100,"-")</f>
        <v>-</v>
      </c>
      <c r="G6" s="6" t="str">
        <f>IFERROR(E6/D6*100,"-")</f>
        <v>-</v>
      </c>
    </row>
    <row r="7" spans="1:7" x14ac:dyDescent="0.25">
      <c r="A7" s="48" t="s">
        <v>145</v>
      </c>
      <c r="B7" s="92">
        <v>0</v>
      </c>
      <c r="C7" s="92">
        <v>0</v>
      </c>
      <c r="D7" s="92">
        <v>0</v>
      </c>
      <c r="E7" s="92">
        <v>0</v>
      </c>
      <c r="F7" s="12" t="str">
        <f t="shared" ref="F7:F11" si="1">IFERROR(E7/B7*100,"-")</f>
        <v>-</v>
      </c>
      <c r="G7" s="6" t="str">
        <f t="shared" ref="G7:G11" si="2">IFERROR(E7/D7*100,"-")</f>
        <v>-</v>
      </c>
    </row>
    <row r="8" spans="1:7" x14ac:dyDescent="0.25">
      <c r="A8" s="47" t="s">
        <v>159</v>
      </c>
      <c r="B8" s="58">
        <f>B9</f>
        <v>0</v>
      </c>
      <c r="C8" s="58">
        <f t="shared" ref="C8:E8" si="3">C9</f>
        <v>0</v>
      </c>
      <c r="D8" s="58">
        <f t="shared" si="3"/>
        <v>0</v>
      </c>
      <c r="E8" s="58">
        <f t="shared" si="3"/>
        <v>0</v>
      </c>
      <c r="F8" s="6" t="str">
        <f t="shared" si="1"/>
        <v>-</v>
      </c>
      <c r="G8" s="6" t="str">
        <f>IFERROR(E8/D8*100,"-")</f>
        <v>-</v>
      </c>
    </row>
    <row r="9" spans="1:7" x14ac:dyDescent="0.25">
      <c r="A9" s="48" t="s">
        <v>148</v>
      </c>
      <c r="B9" s="92">
        <v>0</v>
      </c>
      <c r="C9" s="92">
        <v>0</v>
      </c>
      <c r="D9" s="92">
        <v>0</v>
      </c>
      <c r="E9" s="92">
        <v>0</v>
      </c>
      <c r="F9" s="12" t="str">
        <f t="shared" si="1"/>
        <v>-</v>
      </c>
      <c r="G9" s="6" t="str">
        <f>IFERROR(E9/D9*100,"-")</f>
        <v>-</v>
      </c>
    </row>
    <row r="10" spans="1:7" ht="26.4" x14ac:dyDescent="0.25">
      <c r="A10" s="47" t="s">
        <v>162</v>
      </c>
      <c r="B10" s="58">
        <f>B11</f>
        <v>0</v>
      </c>
      <c r="C10" s="58">
        <f t="shared" ref="C10:E10" si="4">C11</f>
        <v>0</v>
      </c>
      <c r="D10" s="58">
        <f t="shared" si="4"/>
        <v>0</v>
      </c>
      <c r="E10" s="58">
        <f t="shared" si="4"/>
        <v>0</v>
      </c>
      <c r="F10" s="6" t="str">
        <f t="shared" si="1"/>
        <v>-</v>
      </c>
      <c r="G10" s="6" t="str">
        <f>IFERROR(E10/D10*100,"-")</f>
        <v>-</v>
      </c>
    </row>
    <row r="11" spans="1:7" x14ac:dyDescent="0.25">
      <c r="A11" s="48" t="s">
        <v>147</v>
      </c>
      <c r="B11" s="92">
        <v>0</v>
      </c>
      <c r="C11" s="92">
        <v>0</v>
      </c>
      <c r="D11" s="92">
        <v>0</v>
      </c>
      <c r="E11" s="92">
        <v>0</v>
      </c>
      <c r="F11" s="12" t="str">
        <f t="shared" si="1"/>
        <v>-</v>
      </c>
      <c r="G11" s="6" t="str">
        <f t="shared" si="2"/>
        <v>-</v>
      </c>
    </row>
    <row r="12" spans="1:7" x14ac:dyDescent="0.25">
      <c r="A12" s="48"/>
      <c r="B12" s="14"/>
      <c r="C12" s="14"/>
      <c r="D12" s="14"/>
      <c r="E12" s="14"/>
      <c r="F12" s="12"/>
      <c r="G12" s="12"/>
    </row>
    <row r="13" spans="1:7" x14ac:dyDescent="0.25">
      <c r="A13" s="56" t="s">
        <v>107</v>
      </c>
      <c r="B13" s="59">
        <f>B6+B8+B10</f>
        <v>0</v>
      </c>
      <c r="C13" s="59">
        <f t="shared" ref="C13:E13" si="5">C6+C8+C10</f>
        <v>0</v>
      </c>
      <c r="D13" s="59">
        <f t="shared" ref="D13" si="6">D6+D8+D10</f>
        <v>0</v>
      </c>
      <c r="E13" s="59">
        <f t="shared" si="5"/>
        <v>0</v>
      </c>
      <c r="F13" s="81" t="str">
        <f>IFERROR(E13/B13*100,"-")</f>
        <v>-</v>
      </c>
      <c r="G13" s="81" t="str">
        <f>IFERROR(E13/D13*100,"-")</f>
        <v>-</v>
      </c>
    </row>
    <row r="14" spans="1:7" x14ac:dyDescent="0.25">
      <c r="B14" s="93"/>
      <c r="C14" s="93"/>
      <c r="D14" s="93"/>
      <c r="E14" s="93"/>
    </row>
    <row r="15" spans="1:7" x14ac:dyDescent="0.25">
      <c r="B15" s="93"/>
      <c r="C15" s="93"/>
      <c r="D15" s="93"/>
      <c r="E15" s="93"/>
    </row>
    <row r="16" spans="1:7" ht="17.25" customHeight="1" x14ac:dyDescent="0.25">
      <c r="A16" s="7" t="s">
        <v>127</v>
      </c>
      <c r="B16" s="107"/>
      <c r="C16" s="107"/>
      <c r="D16" s="107"/>
      <c r="E16" s="107"/>
      <c r="F16" s="83"/>
      <c r="G16" s="83"/>
    </row>
    <row r="17" spans="1:7" x14ac:dyDescent="0.25">
      <c r="A17" s="47" t="s">
        <v>157</v>
      </c>
      <c r="B17" s="58">
        <f>B18</f>
        <v>0</v>
      </c>
      <c r="C17" s="58">
        <f t="shared" ref="C17:E17" si="7">C18</f>
        <v>0</v>
      </c>
      <c r="D17" s="58">
        <f t="shared" si="7"/>
        <v>0</v>
      </c>
      <c r="E17" s="58">
        <f t="shared" si="7"/>
        <v>0</v>
      </c>
      <c r="F17" s="6" t="str">
        <f>IFERROR(E17/B17*100,"-")</f>
        <v>-</v>
      </c>
      <c r="G17" s="6" t="str">
        <f>IFERROR(E17/D17*100,"-")</f>
        <v>-</v>
      </c>
    </row>
    <row r="18" spans="1:7" x14ac:dyDescent="0.25">
      <c r="A18" s="48" t="s">
        <v>145</v>
      </c>
      <c r="B18" s="92">
        <v>0</v>
      </c>
      <c r="C18" s="92">
        <v>0</v>
      </c>
      <c r="D18" s="92">
        <v>0</v>
      </c>
      <c r="E18" s="92">
        <v>0</v>
      </c>
      <c r="F18" s="12" t="str">
        <f>IFERROR(E18/B18*100,"-")</f>
        <v>-</v>
      </c>
      <c r="G18" s="6" t="str">
        <f t="shared" ref="G18:G21" si="8">IFERROR(E18/D18*100,"-")</f>
        <v>-</v>
      </c>
    </row>
    <row r="19" spans="1:7" x14ac:dyDescent="0.25">
      <c r="A19" s="47" t="s">
        <v>159</v>
      </c>
      <c r="B19" s="58">
        <f>B20+B21</f>
        <v>0</v>
      </c>
      <c r="C19" s="58">
        <f t="shared" ref="C19:E19" si="9">C20+C21</f>
        <v>0</v>
      </c>
      <c r="D19" s="58">
        <f t="shared" ref="D19" si="10">D20+D21</f>
        <v>0</v>
      </c>
      <c r="E19" s="58">
        <f t="shared" si="9"/>
        <v>0</v>
      </c>
      <c r="F19" s="6" t="str">
        <f>IFERROR(E19/B19*100,"-")</f>
        <v>-</v>
      </c>
      <c r="G19" s="6" t="str">
        <f t="shared" si="8"/>
        <v>-</v>
      </c>
    </row>
    <row r="20" spans="1:7" x14ac:dyDescent="0.25">
      <c r="A20" s="48" t="s">
        <v>148</v>
      </c>
      <c r="B20" s="92">
        <v>0</v>
      </c>
      <c r="C20" s="92">
        <v>0</v>
      </c>
      <c r="D20" s="92">
        <v>0</v>
      </c>
      <c r="E20" s="92">
        <v>0</v>
      </c>
      <c r="F20" s="12" t="str">
        <f>IFERROR(E20/B20*100,"-")</f>
        <v>-</v>
      </c>
      <c r="G20" s="6" t="str">
        <f t="shared" si="8"/>
        <v>-</v>
      </c>
    </row>
    <row r="21" spans="1:7" x14ac:dyDescent="0.25">
      <c r="A21" s="48" t="s">
        <v>151</v>
      </c>
      <c r="B21" s="92">
        <v>0</v>
      </c>
      <c r="C21" s="92">
        <v>0</v>
      </c>
      <c r="D21" s="92">
        <v>0</v>
      </c>
      <c r="E21" s="92">
        <v>0</v>
      </c>
      <c r="F21" s="12" t="str">
        <f>IFERROR(E21/B21*100,"-")</f>
        <v>-</v>
      </c>
      <c r="G21" s="6" t="str">
        <f t="shared" si="8"/>
        <v>-</v>
      </c>
    </row>
    <row r="22" spans="1:7" x14ac:dyDescent="0.25">
      <c r="A22" s="48"/>
      <c r="B22" s="14"/>
      <c r="C22" s="14"/>
      <c r="D22" s="14"/>
      <c r="E22" s="14"/>
      <c r="F22" s="13"/>
      <c r="G22" s="12"/>
    </row>
    <row r="23" spans="1:7" x14ac:dyDescent="0.25">
      <c r="A23" s="56" t="s">
        <v>112</v>
      </c>
      <c r="B23" s="59">
        <f>B17+B19</f>
        <v>0</v>
      </c>
      <c r="C23" s="59">
        <f t="shared" ref="C23:E23" si="11">C17+C19</f>
        <v>0</v>
      </c>
      <c r="D23" s="59">
        <f t="shared" ref="D23" si="12">D17+D19</f>
        <v>0</v>
      </c>
      <c r="E23" s="59">
        <f t="shared" si="11"/>
        <v>0</v>
      </c>
      <c r="F23" s="81" t="str">
        <f>IFERROR(E23/B23*100,"-")</f>
        <v>-</v>
      </c>
      <c r="G23" s="81" t="str">
        <f>IFERROR(E23/D23*100,"-")</f>
        <v>-</v>
      </c>
    </row>
    <row r="24" spans="1:7" x14ac:dyDescent="0.25">
      <c r="A24" s="48"/>
      <c r="B24" s="11"/>
      <c r="C24" s="11"/>
      <c r="D24" s="11"/>
      <c r="E24" s="11"/>
      <c r="F24" s="12"/>
      <c r="G24" s="12"/>
    </row>
    <row r="25" spans="1:7" x14ac:dyDescent="0.25">
      <c r="A25" s="50"/>
      <c r="B25" s="58"/>
      <c r="C25" s="58"/>
      <c r="D25" s="58"/>
      <c r="E25" s="58"/>
      <c r="F25" s="6"/>
      <c r="G25" s="6"/>
    </row>
  </sheetData>
  <mergeCells count="1">
    <mergeCell ref="A1:G1"/>
  </mergeCells>
  <conditionalFormatting sqref="B7:E7 B9:E9 B11:E11 B18:E18 B20:E21">
    <cfRule type="containsBlanks" dxfId="0" priority="5">
      <formula>LEN(TRIM(B7))=0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7" firstPageNumber="7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94"/>
  <sheetViews>
    <sheetView view="pageBreakPreview" topLeftCell="A130" zoomScale="60" zoomScaleNormal="100" workbookViewId="0">
      <selection activeCell="A173" sqref="A173"/>
    </sheetView>
  </sheetViews>
  <sheetFormatPr defaultRowHeight="14.4" x14ac:dyDescent="0.3"/>
  <cols>
    <col min="1" max="1" width="72.33203125" customWidth="1"/>
    <col min="2" max="4" width="18.88671875" customWidth="1"/>
    <col min="5" max="5" width="10.109375" style="33" bestFit="1" customWidth="1"/>
  </cols>
  <sheetData>
    <row r="1" spans="1:7" ht="18.600000000000001" x14ac:dyDescent="0.3">
      <c r="A1" s="169" t="s">
        <v>137</v>
      </c>
      <c r="B1" s="169"/>
      <c r="C1" s="169"/>
      <c r="D1" s="169"/>
      <c r="E1" s="169"/>
    </row>
    <row r="2" spans="1:7" ht="18.600000000000001" x14ac:dyDescent="0.3">
      <c r="A2" s="87"/>
      <c r="B2" s="87"/>
      <c r="C2" s="87"/>
      <c r="D2" s="87"/>
      <c r="E2" s="32"/>
    </row>
    <row r="3" spans="1:7" ht="15.6" x14ac:dyDescent="0.3">
      <c r="A3" s="171" t="s">
        <v>138</v>
      </c>
      <c r="B3" s="171"/>
      <c r="C3" s="171"/>
      <c r="D3" s="171"/>
      <c r="E3" s="171"/>
    </row>
    <row r="4" spans="1:7" x14ac:dyDescent="0.3">
      <c r="A4" s="30"/>
      <c r="B4" s="30"/>
      <c r="C4" s="30"/>
      <c r="D4" s="30"/>
      <c r="E4" s="31"/>
    </row>
    <row r="5" spans="1:7" ht="15.6" x14ac:dyDescent="0.3">
      <c r="A5" s="179" t="s">
        <v>300</v>
      </c>
      <c r="B5" s="179"/>
      <c r="C5" s="179"/>
      <c r="D5" s="179"/>
      <c r="E5" s="179"/>
    </row>
    <row r="6" spans="1:7" x14ac:dyDescent="0.3">
      <c r="A6" s="30"/>
      <c r="B6" s="30"/>
      <c r="C6" s="30"/>
      <c r="D6" s="30"/>
      <c r="E6" s="31"/>
    </row>
    <row r="7" spans="1:7" s="113" customFormat="1" ht="15.6" x14ac:dyDescent="0.3">
      <c r="A7" s="175" t="s">
        <v>258</v>
      </c>
      <c r="B7" s="175"/>
      <c r="C7" s="175"/>
      <c r="D7" s="175"/>
      <c r="E7" s="175"/>
      <c r="F7" s="132"/>
      <c r="G7" s="132"/>
    </row>
    <row r="8" spans="1:7" x14ac:dyDescent="0.3">
      <c r="A8" s="30"/>
      <c r="B8" s="30"/>
      <c r="C8" s="30"/>
      <c r="D8" s="30"/>
      <c r="E8" s="31"/>
    </row>
    <row r="9" spans="1:7" s="1" customFormat="1" ht="26.4" x14ac:dyDescent="0.25">
      <c r="A9" s="28" t="s">
        <v>259</v>
      </c>
      <c r="B9" s="28" t="s">
        <v>301</v>
      </c>
      <c r="C9" s="28" t="s">
        <v>297</v>
      </c>
      <c r="D9" s="28" t="s">
        <v>288</v>
      </c>
      <c r="E9" s="36" t="s">
        <v>154</v>
      </c>
    </row>
    <row r="10" spans="1:7" s="4" customFormat="1" ht="10.199999999999999" x14ac:dyDescent="0.2">
      <c r="A10" s="62">
        <v>1</v>
      </c>
      <c r="B10" s="62">
        <v>2</v>
      </c>
      <c r="C10" s="62">
        <v>3</v>
      </c>
      <c r="D10" s="62">
        <v>4</v>
      </c>
      <c r="E10" s="63" t="s">
        <v>276</v>
      </c>
    </row>
    <row r="11" spans="1:7" s="4" customFormat="1" ht="10.199999999999999" x14ac:dyDescent="0.2">
      <c r="A11" s="84"/>
      <c r="B11" s="62"/>
      <c r="C11" s="62"/>
      <c r="D11" s="62"/>
      <c r="E11" s="63"/>
    </row>
    <row r="12" spans="1:7" x14ac:dyDescent="0.3">
      <c r="A12" s="7" t="s">
        <v>262</v>
      </c>
      <c r="B12" s="45">
        <f>SUM(B13)</f>
        <v>1098122</v>
      </c>
      <c r="C12" s="45">
        <f>SUM(C13)</f>
        <v>1098122</v>
      </c>
      <c r="D12" s="45">
        <f>SUM(D14)</f>
        <v>983693.95</v>
      </c>
      <c r="E12" s="45">
        <f>D12/B12*100</f>
        <v>89.579659637089506</v>
      </c>
    </row>
    <row r="13" spans="1:7" ht="15.6" customHeight="1" x14ac:dyDescent="0.3">
      <c r="A13" s="108" t="s">
        <v>263</v>
      </c>
      <c r="B13" s="90">
        <f>SUM(B14)</f>
        <v>1098122</v>
      </c>
      <c r="C13" s="90">
        <f>SUM(C14)</f>
        <v>1098122</v>
      </c>
      <c r="D13" s="90">
        <f>SUM(D24+D73)</f>
        <v>983693.95</v>
      </c>
      <c r="E13" s="90">
        <f>IFERROR(D13/C13*100,"-")</f>
        <v>89.579659637089506</v>
      </c>
    </row>
    <row r="14" spans="1:7" s="80" customFormat="1" x14ac:dyDescent="0.3">
      <c r="A14" s="128" t="s">
        <v>264</v>
      </c>
      <c r="B14" s="90">
        <f>SUM(B15:B22)</f>
        <v>1098122</v>
      </c>
      <c r="C14" s="90">
        <f>SUM(C15:C22)</f>
        <v>1098122</v>
      </c>
      <c r="D14" s="90">
        <f>SUM(D15:D22)</f>
        <v>983693.95</v>
      </c>
      <c r="E14" s="90">
        <f t="shared" ref="E14:E20" si="0">IFERROR(D14/C14*100,"-")</f>
        <v>89.579659637089506</v>
      </c>
    </row>
    <row r="15" spans="1:7" s="80" customFormat="1" x14ac:dyDescent="0.3">
      <c r="A15" s="110" t="s">
        <v>145</v>
      </c>
      <c r="B15" s="111">
        <f>SUM(B26+B75+B94)</f>
        <v>586015</v>
      </c>
      <c r="C15" s="111">
        <f>SUM(C26+C75+C94)</f>
        <v>586015</v>
      </c>
      <c r="D15" s="111">
        <f>SUM(D26+D75+D94)</f>
        <v>516286.87999999995</v>
      </c>
      <c r="E15" s="111">
        <f t="shared" si="0"/>
        <v>88.101307986996915</v>
      </c>
    </row>
    <row r="16" spans="1:7" s="80" customFormat="1" x14ac:dyDescent="0.3">
      <c r="A16" s="110" t="s">
        <v>152</v>
      </c>
      <c r="B16" s="111">
        <f>SUM(B63)</f>
        <v>22007</v>
      </c>
      <c r="C16" s="111">
        <f>SUM(C63)</f>
        <v>22007</v>
      </c>
      <c r="D16" s="111">
        <f>SUM(D63)</f>
        <v>20006.099999999999</v>
      </c>
      <c r="E16" s="111">
        <f t="shared" si="0"/>
        <v>90.907892943154451</v>
      </c>
    </row>
    <row r="17" spans="1:5" s="80" customFormat="1" hidden="1" x14ac:dyDescent="0.3">
      <c r="A17" s="110" t="s">
        <v>148</v>
      </c>
      <c r="B17" s="111">
        <v>0</v>
      </c>
      <c r="C17" s="111">
        <v>0</v>
      </c>
      <c r="D17" s="111">
        <v>0</v>
      </c>
      <c r="E17" s="111" t="str">
        <f t="shared" si="0"/>
        <v>-</v>
      </c>
    </row>
    <row r="18" spans="1:5" s="80" customFormat="1" hidden="1" x14ac:dyDescent="0.3">
      <c r="A18" s="110" t="s">
        <v>151</v>
      </c>
      <c r="B18" s="111">
        <v>0</v>
      </c>
      <c r="C18" s="111">
        <v>0</v>
      </c>
      <c r="D18" s="111">
        <v>0</v>
      </c>
      <c r="E18" s="111" t="str">
        <f t="shared" si="0"/>
        <v>-</v>
      </c>
    </row>
    <row r="19" spans="1:5" s="80" customFormat="1" x14ac:dyDescent="0.3">
      <c r="A19" s="110" t="s">
        <v>149</v>
      </c>
      <c r="B19" s="111">
        <f>SUM(B116+B163+B69)</f>
        <v>480200</v>
      </c>
      <c r="C19" s="111">
        <f>SUM(C116+C163+C69)</f>
        <v>480200</v>
      </c>
      <c r="D19" s="111">
        <f>SUM(D116+D163+D69)</f>
        <v>441836.76999999996</v>
      </c>
      <c r="E19" s="111">
        <f t="shared" si="0"/>
        <v>92.010989171178664</v>
      </c>
    </row>
    <row r="20" spans="1:5" s="80" customFormat="1" x14ac:dyDescent="0.3">
      <c r="A20" s="110" t="s">
        <v>150</v>
      </c>
      <c r="B20" s="111">
        <f>SUM(B83+B138)</f>
        <v>9900</v>
      </c>
      <c r="C20" s="111">
        <f>SUM(C83+C138)</f>
        <v>9900</v>
      </c>
      <c r="D20" s="111">
        <f>SUM(D83+D138)</f>
        <v>5564.2</v>
      </c>
      <c r="E20" s="111">
        <f t="shared" si="0"/>
        <v>56.204040404040398</v>
      </c>
    </row>
    <row r="21" spans="1:5" s="80" customFormat="1" hidden="1" x14ac:dyDescent="0.3">
      <c r="A21" s="110" t="s">
        <v>192</v>
      </c>
      <c r="B21" s="111">
        <v>0</v>
      </c>
      <c r="C21" s="111">
        <v>0</v>
      </c>
      <c r="D21" s="111">
        <v>0</v>
      </c>
      <c r="E21" s="124" t="str">
        <f>IFERROR(C21/D21*100,"-")</f>
        <v>-</v>
      </c>
    </row>
    <row r="22" spans="1:5" s="80" customFormat="1" hidden="1" x14ac:dyDescent="0.3">
      <c r="A22" s="110" t="s">
        <v>146</v>
      </c>
      <c r="B22" s="111">
        <v>0</v>
      </c>
      <c r="C22" s="111">
        <v>0</v>
      </c>
      <c r="D22" s="111">
        <v>0</v>
      </c>
      <c r="E22" s="124" t="str">
        <f>IFERROR(C22/D22*100,"-")</f>
        <v>-</v>
      </c>
    </row>
    <row r="23" spans="1:5" s="80" customFormat="1" x14ac:dyDescent="0.3">
      <c r="A23" s="48"/>
      <c r="B23" s="11"/>
      <c r="C23" s="11"/>
      <c r="D23" s="49"/>
      <c r="E23" s="127"/>
    </row>
    <row r="24" spans="1:5" s="80" customFormat="1" x14ac:dyDescent="0.3">
      <c r="A24" s="108" t="s">
        <v>265</v>
      </c>
      <c r="B24" s="90">
        <f>SUM(B25)</f>
        <v>601422</v>
      </c>
      <c r="C24" s="90">
        <f>SUM(C25)</f>
        <v>601422</v>
      </c>
      <c r="D24" s="90">
        <f>SUM(D25)</f>
        <v>532417.99</v>
      </c>
      <c r="E24" s="90">
        <f t="shared" ref="E24:E26" si="1">IFERROR(D24/C24*100,"-")</f>
        <v>88.526523805248232</v>
      </c>
    </row>
    <row r="25" spans="1:5" s="80" customFormat="1" x14ac:dyDescent="0.3">
      <c r="A25" s="129" t="s">
        <v>266</v>
      </c>
      <c r="B25" s="109">
        <f>SUM(B26+B63+B69)</f>
        <v>601422</v>
      </c>
      <c r="C25" s="109">
        <f>SUM(C26+C63+C69)</f>
        <v>601422</v>
      </c>
      <c r="D25" s="109">
        <f>SUM(D26+D63)</f>
        <v>532417.99</v>
      </c>
      <c r="E25" s="109">
        <f t="shared" si="1"/>
        <v>88.526523805248232</v>
      </c>
    </row>
    <row r="26" spans="1:5" s="80" customFormat="1" x14ac:dyDescent="0.3">
      <c r="A26" s="110" t="s">
        <v>145</v>
      </c>
      <c r="B26" s="111">
        <f>SUM(B27+B31+B54+B58+B60)</f>
        <v>579415</v>
      </c>
      <c r="C26" s="111">
        <f>SUM(C27+C31+C54+C58+C60)</f>
        <v>579415</v>
      </c>
      <c r="D26" s="111">
        <f>SUM(D27+D31+D54+D58+D60)</f>
        <v>512411.88999999996</v>
      </c>
      <c r="E26" s="111">
        <f t="shared" si="1"/>
        <v>88.436076042214978</v>
      </c>
    </row>
    <row r="27" spans="1:5" s="80" customFormat="1" x14ac:dyDescent="0.3">
      <c r="A27" s="130" t="s">
        <v>21</v>
      </c>
      <c r="B27" s="90">
        <v>421000</v>
      </c>
      <c r="C27" s="90">
        <v>421000</v>
      </c>
      <c r="D27" s="90">
        <f>SUM(D28:D30)</f>
        <v>382410.88</v>
      </c>
      <c r="E27" s="90">
        <f>IFERROR(D27/C27*100,"-")</f>
        <v>90.833938242280283</v>
      </c>
    </row>
    <row r="28" spans="1:5" s="80" customFormat="1" x14ac:dyDescent="0.3">
      <c r="A28" s="131" t="s">
        <v>23</v>
      </c>
      <c r="B28" s="49"/>
      <c r="C28" s="49"/>
      <c r="D28" s="11">
        <v>265531.06</v>
      </c>
      <c r="E28" s="124"/>
    </row>
    <row r="29" spans="1:5" s="80" customFormat="1" x14ac:dyDescent="0.3">
      <c r="A29" s="131" t="s">
        <v>25</v>
      </c>
      <c r="B29" s="49"/>
      <c r="C29" s="49"/>
      <c r="D29" s="11">
        <v>75047.22</v>
      </c>
      <c r="E29" s="124"/>
    </row>
    <row r="30" spans="1:5" s="80" customFormat="1" x14ac:dyDescent="0.3">
      <c r="A30" s="131" t="s">
        <v>27</v>
      </c>
      <c r="B30" s="49"/>
      <c r="C30" s="49"/>
      <c r="D30" s="11">
        <v>41832.6</v>
      </c>
      <c r="E30" s="124"/>
    </row>
    <row r="31" spans="1:5" s="80" customFormat="1" x14ac:dyDescent="0.3">
      <c r="A31" s="130" t="s">
        <v>28</v>
      </c>
      <c r="B31" s="90">
        <v>97620</v>
      </c>
      <c r="C31" s="90">
        <v>97620</v>
      </c>
      <c r="D31" s="90">
        <f>SUM(D32:D53)</f>
        <v>73334.979999999981</v>
      </c>
      <c r="E31" s="90">
        <f t="shared" ref="E31" si="2">IFERROR(D31/C31*100,"-")</f>
        <v>75.122905142388845</v>
      </c>
    </row>
    <row r="32" spans="1:5" s="64" customFormat="1" x14ac:dyDescent="0.3">
      <c r="A32" s="131" t="s">
        <v>30</v>
      </c>
      <c r="B32" s="49"/>
      <c r="C32" s="49"/>
      <c r="D32" s="11">
        <v>843.16</v>
      </c>
      <c r="E32" s="124"/>
    </row>
    <row r="33" spans="1:5" s="64" customFormat="1" x14ac:dyDescent="0.3">
      <c r="A33" s="131" t="s">
        <v>31</v>
      </c>
      <c r="B33" s="49"/>
      <c r="C33" s="49"/>
      <c r="D33" s="11">
        <v>32936.339999999997</v>
      </c>
      <c r="E33" s="124"/>
    </row>
    <row r="34" spans="1:5" s="64" customFormat="1" x14ac:dyDescent="0.3">
      <c r="A34" s="131" t="s">
        <v>32</v>
      </c>
      <c r="B34" s="49"/>
      <c r="C34" s="49"/>
      <c r="D34" s="11">
        <v>1080</v>
      </c>
      <c r="E34" s="124"/>
    </row>
    <row r="35" spans="1:5" s="64" customFormat="1" x14ac:dyDescent="0.3">
      <c r="A35" s="131" t="s">
        <v>33</v>
      </c>
      <c r="B35" s="49"/>
      <c r="C35" s="49"/>
      <c r="D35" s="11">
        <v>571.5</v>
      </c>
      <c r="E35" s="124"/>
    </row>
    <row r="36" spans="1:5" s="64" customFormat="1" x14ac:dyDescent="0.3">
      <c r="A36" s="131" t="s">
        <v>35</v>
      </c>
      <c r="B36" s="49"/>
      <c r="C36" s="49"/>
      <c r="D36" s="11">
        <v>414.95</v>
      </c>
      <c r="E36" s="124"/>
    </row>
    <row r="37" spans="1:5" s="64" customFormat="1" x14ac:dyDescent="0.3">
      <c r="A37" s="131" t="s">
        <v>37</v>
      </c>
      <c r="B37" s="49"/>
      <c r="C37" s="49"/>
      <c r="D37" s="11">
        <v>75.709999999999994</v>
      </c>
      <c r="E37" s="124"/>
    </row>
    <row r="38" spans="1:5" s="147" customFormat="1" hidden="1" x14ac:dyDescent="0.3">
      <c r="A38" s="131" t="s">
        <v>38</v>
      </c>
      <c r="B38" s="157"/>
      <c r="C38" s="157"/>
      <c r="D38" s="126">
        <v>0</v>
      </c>
      <c r="E38" s="146"/>
    </row>
    <row r="39" spans="1:5" s="147" customFormat="1" hidden="1" x14ac:dyDescent="0.3">
      <c r="A39" s="131" t="s">
        <v>39</v>
      </c>
      <c r="B39" s="157"/>
      <c r="C39" s="157"/>
      <c r="D39" s="126">
        <v>0</v>
      </c>
      <c r="E39" s="146"/>
    </row>
    <row r="40" spans="1:5" s="64" customFormat="1" x14ac:dyDescent="0.3">
      <c r="A40" s="131" t="s">
        <v>42</v>
      </c>
      <c r="B40" s="49"/>
      <c r="C40" s="49"/>
      <c r="D40" s="11">
        <v>640.39</v>
      </c>
      <c r="E40" s="124"/>
    </row>
    <row r="41" spans="1:5" s="64" customFormat="1" x14ac:dyDescent="0.3">
      <c r="A41" s="131" t="s">
        <v>43</v>
      </c>
      <c r="B41" s="49"/>
      <c r="C41" s="49"/>
      <c r="D41" s="11">
        <v>2464.91</v>
      </c>
      <c r="E41" s="124"/>
    </row>
    <row r="42" spans="1:5" s="147" customFormat="1" x14ac:dyDescent="0.3">
      <c r="A42" s="131" t="s">
        <v>44</v>
      </c>
      <c r="B42" s="157"/>
      <c r="C42" s="157"/>
      <c r="D42" s="126">
        <v>0</v>
      </c>
      <c r="E42" s="124"/>
    </row>
    <row r="43" spans="1:5" s="64" customFormat="1" x14ac:dyDescent="0.3">
      <c r="A43" s="131" t="s">
        <v>45</v>
      </c>
      <c r="B43" s="49"/>
      <c r="C43" s="49"/>
      <c r="D43" s="11">
        <v>73.760000000000005</v>
      </c>
      <c r="E43" s="124"/>
    </row>
    <row r="44" spans="1:5" s="64" customFormat="1" x14ac:dyDescent="0.3">
      <c r="A44" s="131" t="s">
        <v>46</v>
      </c>
      <c r="B44" s="49"/>
      <c r="C44" s="49"/>
      <c r="D44" s="11">
        <v>879.49</v>
      </c>
      <c r="E44" s="124"/>
    </row>
    <row r="45" spans="1:5" s="64" customFormat="1" x14ac:dyDescent="0.3">
      <c r="A45" s="131" t="s">
        <v>298</v>
      </c>
      <c r="B45" s="49"/>
      <c r="C45" s="49"/>
      <c r="D45" s="11">
        <v>6380</v>
      </c>
      <c r="E45" s="124"/>
    </row>
    <row r="46" spans="1:5" s="64" customFormat="1" x14ac:dyDescent="0.3">
      <c r="A46" s="131" t="s">
        <v>48</v>
      </c>
      <c r="B46" s="49"/>
      <c r="C46" s="49"/>
      <c r="D46" s="11">
        <v>13523.11</v>
      </c>
      <c r="E46" s="124"/>
    </row>
    <row r="47" spans="1:5" s="147" customFormat="1" hidden="1" x14ac:dyDescent="0.3">
      <c r="A47" s="131" t="s">
        <v>49</v>
      </c>
      <c r="B47" s="157"/>
      <c r="C47" s="157"/>
      <c r="D47" s="126">
        <v>0</v>
      </c>
      <c r="E47" s="146"/>
    </row>
    <row r="48" spans="1:5" s="64" customFormat="1" x14ac:dyDescent="0.3">
      <c r="A48" s="131" t="s">
        <v>50</v>
      </c>
      <c r="B48" s="49"/>
      <c r="C48" s="49"/>
      <c r="D48" s="11">
        <v>136</v>
      </c>
      <c r="E48" s="124"/>
    </row>
    <row r="49" spans="1:5" s="64" customFormat="1" x14ac:dyDescent="0.3">
      <c r="A49" s="131" t="s">
        <v>54</v>
      </c>
      <c r="B49" s="49"/>
      <c r="C49" s="49"/>
      <c r="D49" s="11">
        <v>8841.1200000000008</v>
      </c>
      <c r="E49" s="124"/>
    </row>
    <row r="50" spans="1:5" s="64" customFormat="1" x14ac:dyDescent="0.3">
      <c r="A50" s="131" t="s">
        <v>55</v>
      </c>
      <c r="B50" s="49"/>
      <c r="C50" s="49"/>
      <c r="D50" s="11">
        <v>674.67</v>
      </c>
      <c r="E50" s="124"/>
    </row>
    <row r="51" spans="1:5" s="64" customFormat="1" x14ac:dyDescent="0.3">
      <c r="A51" s="131" t="s">
        <v>56</v>
      </c>
      <c r="B51" s="49"/>
      <c r="C51" s="49"/>
      <c r="D51" s="11">
        <v>151.5</v>
      </c>
      <c r="E51" s="124"/>
    </row>
    <row r="52" spans="1:5" s="64" customFormat="1" x14ac:dyDescent="0.3">
      <c r="A52" s="131" t="s">
        <v>58</v>
      </c>
      <c r="B52" s="49"/>
      <c r="C52" s="49"/>
      <c r="D52" s="11">
        <v>2285.17</v>
      </c>
      <c r="E52" s="124"/>
    </row>
    <row r="53" spans="1:5" s="64" customFormat="1" x14ac:dyDescent="0.3">
      <c r="A53" s="131" t="s">
        <v>59</v>
      </c>
      <c r="B53" s="49"/>
      <c r="C53" s="49"/>
      <c r="D53" s="11">
        <v>1363.2</v>
      </c>
      <c r="E53" s="124"/>
    </row>
    <row r="54" spans="1:5" s="121" customFormat="1" x14ac:dyDescent="0.3">
      <c r="A54" s="130" t="s">
        <v>267</v>
      </c>
      <c r="B54" s="122">
        <v>1670</v>
      </c>
      <c r="C54" s="122">
        <v>1670</v>
      </c>
      <c r="D54" s="90">
        <f>SUM(D55:D57)</f>
        <v>763.47</v>
      </c>
      <c r="E54" s="90">
        <f t="shared" ref="E54" si="3">IFERROR(D54/C54*100,"-")</f>
        <v>45.716766467065874</v>
      </c>
    </row>
    <row r="55" spans="1:5" s="147" customFormat="1" ht="27" hidden="1" x14ac:dyDescent="0.3">
      <c r="A55" s="131" t="s">
        <v>215</v>
      </c>
      <c r="B55" s="157"/>
      <c r="C55" s="157"/>
      <c r="D55" s="126">
        <v>0</v>
      </c>
      <c r="E55" s="127"/>
    </row>
    <row r="56" spans="1:5" s="64" customFormat="1" x14ac:dyDescent="0.3">
      <c r="A56" s="131" t="s">
        <v>63</v>
      </c>
      <c r="B56" s="49"/>
      <c r="C56" s="49"/>
      <c r="D56" s="11">
        <v>739.11</v>
      </c>
      <c r="E56" s="127"/>
    </row>
    <row r="57" spans="1:5" s="64" customFormat="1" x14ac:dyDescent="0.3">
      <c r="A57" s="131" t="s">
        <v>65</v>
      </c>
      <c r="B57" s="49"/>
      <c r="C57" s="49"/>
      <c r="D57" s="11">
        <v>24.36</v>
      </c>
      <c r="E57" s="127"/>
    </row>
    <row r="58" spans="1:5" s="64" customFormat="1" x14ac:dyDescent="0.3">
      <c r="A58" s="130" t="s">
        <v>269</v>
      </c>
      <c r="B58" s="90">
        <v>50000</v>
      </c>
      <c r="C58" s="90">
        <v>50000</v>
      </c>
      <c r="D58" s="90">
        <f>SUM(D59)</f>
        <v>48214.26</v>
      </c>
      <c r="E58" s="90">
        <f>IFERROR(D58/C58*100,"-")</f>
        <v>96.428520000000006</v>
      </c>
    </row>
    <row r="59" spans="1:5" s="64" customFormat="1" x14ac:dyDescent="0.3">
      <c r="A59" s="131" t="s">
        <v>210</v>
      </c>
      <c r="B59" s="49"/>
      <c r="C59" s="49"/>
      <c r="D59" s="11">
        <v>48214.26</v>
      </c>
      <c r="E59" s="124"/>
    </row>
    <row r="60" spans="1:5" s="121" customFormat="1" x14ac:dyDescent="0.3">
      <c r="A60" s="130" t="s">
        <v>268</v>
      </c>
      <c r="B60" s="90">
        <v>9125</v>
      </c>
      <c r="C60" s="90">
        <v>9125</v>
      </c>
      <c r="D60" s="90">
        <f>SUM(D61:D62)</f>
        <v>7688.3</v>
      </c>
      <c r="E60" s="90">
        <f>IFERROR(D60/C60*100,"-")</f>
        <v>84.255342465753429</v>
      </c>
    </row>
    <row r="61" spans="1:5" s="121" customFormat="1" x14ac:dyDescent="0.3">
      <c r="A61" s="131" t="s">
        <v>85</v>
      </c>
      <c r="B61" s="90"/>
      <c r="C61" s="90"/>
      <c r="D61" s="11">
        <v>7312.5</v>
      </c>
      <c r="E61" s="124"/>
    </row>
    <row r="62" spans="1:5" s="64" customFormat="1" x14ac:dyDescent="0.3">
      <c r="A62" s="131" t="s">
        <v>86</v>
      </c>
      <c r="B62" s="49"/>
      <c r="C62" s="49"/>
      <c r="D62" s="11">
        <v>375.8</v>
      </c>
      <c r="E62" s="124"/>
    </row>
    <row r="63" spans="1:5" s="64" customFormat="1" x14ac:dyDescent="0.3">
      <c r="A63" s="110" t="s">
        <v>152</v>
      </c>
      <c r="B63" s="123">
        <f>SUM(B64:B67)</f>
        <v>22007</v>
      </c>
      <c r="C63" s="123">
        <f>SUM(C64:C67)</f>
        <v>22007</v>
      </c>
      <c r="D63" s="123">
        <f>SUM(D65+D67)</f>
        <v>20006.099999999999</v>
      </c>
      <c r="E63" s="123">
        <f t="shared" ref="E63" si="4">IFERROR(D63/C63*100,"-")</f>
        <v>90.907892943154451</v>
      </c>
    </row>
    <row r="64" spans="1:5" s="64" customFormat="1" x14ac:dyDescent="0.3">
      <c r="A64" s="130" t="s">
        <v>28</v>
      </c>
      <c r="B64" s="158">
        <v>2000</v>
      </c>
      <c r="C64" s="158">
        <v>2000</v>
      </c>
      <c r="D64" s="158">
        <v>0</v>
      </c>
      <c r="E64" s="90">
        <f>IFERROR(D64/C64*100,"-")</f>
        <v>0</v>
      </c>
    </row>
    <row r="65" spans="1:5" s="64" customFormat="1" x14ac:dyDescent="0.3">
      <c r="A65" s="130" t="s">
        <v>269</v>
      </c>
      <c r="B65" s="158">
        <v>20007</v>
      </c>
      <c r="C65" s="158">
        <v>20007</v>
      </c>
      <c r="D65" s="158">
        <f>SUM(D66)</f>
        <v>20006.099999999999</v>
      </c>
      <c r="E65" s="90">
        <f t="shared" ref="E65:E70" si="5">IFERROR(D65/C65*100,"-")</f>
        <v>99.995501574448937</v>
      </c>
    </row>
    <row r="66" spans="1:5" s="64" customFormat="1" x14ac:dyDescent="0.3">
      <c r="A66" s="131" t="s">
        <v>210</v>
      </c>
      <c r="B66" s="126"/>
      <c r="C66" s="126"/>
      <c r="D66" s="126">
        <v>20006.099999999999</v>
      </c>
      <c r="E66" s="127"/>
    </row>
    <row r="67" spans="1:5" s="147" customFormat="1" hidden="1" x14ac:dyDescent="0.3">
      <c r="A67" s="130" t="s">
        <v>268</v>
      </c>
      <c r="B67" s="158">
        <v>0</v>
      </c>
      <c r="C67" s="158">
        <v>0</v>
      </c>
      <c r="D67" s="158">
        <f>SUM(D68)</f>
        <v>0</v>
      </c>
      <c r="E67" s="90" t="str">
        <f t="shared" si="5"/>
        <v>-</v>
      </c>
    </row>
    <row r="68" spans="1:5" s="147" customFormat="1" hidden="1" x14ac:dyDescent="0.3">
      <c r="A68" s="131" t="s">
        <v>85</v>
      </c>
      <c r="B68" s="126">
        <f>SUM(B69)</f>
        <v>0</v>
      </c>
      <c r="C68" s="126">
        <f>SUM(C69)</f>
        <v>0</v>
      </c>
      <c r="D68" s="126">
        <v>0</v>
      </c>
      <c r="E68" s="124"/>
    </row>
    <row r="69" spans="1:5" s="147" customFormat="1" hidden="1" x14ac:dyDescent="0.3">
      <c r="A69" s="110" t="s">
        <v>149</v>
      </c>
      <c r="B69" s="123">
        <f>SUM(B70)</f>
        <v>0</v>
      </c>
      <c r="C69" s="123">
        <f>SUM(C70)</f>
        <v>0</v>
      </c>
      <c r="D69" s="123">
        <f>SUM(D70)</f>
        <v>0</v>
      </c>
      <c r="E69" s="123" t="str">
        <f t="shared" si="5"/>
        <v>-</v>
      </c>
    </row>
    <row r="70" spans="1:5" s="147" customFormat="1" hidden="1" x14ac:dyDescent="0.3">
      <c r="A70" s="130" t="s">
        <v>28</v>
      </c>
      <c r="B70" s="158">
        <v>0</v>
      </c>
      <c r="C70" s="158">
        <v>0</v>
      </c>
      <c r="D70" s="158">
        <f>SUM(D71)</f>
        <v>0</v>
      </c>
      <c r="E70" s="90" t="str">
        <f t="shared" si="5"/>
        <v>-</v>
      </c>
    </row>
    <row r="71" spans="1:5" s="147" customFormat="1" hidden="1" x14ac:dyDescent="0.3">
      <c r="A71" s="131" t="s">
        <v>30</v>
      </c>
      <c r="B71" s="126">
        <f>SUM(B72)</f>
        <v>0</v>
      </c>
      <c r="C71" s="126">
        <f>SUM(C72)</f>
        <v>0</v>
      </c>
      <c r="D71" s="126">
        <v>0</v>
      </c>
      <c r="E71" s="124"/>
    </row>
    <row r="72" spans="1:5" s="64" customFormat="1" x14ac:dyDescent="0.3">
      <c r="A72" s="130"/>
      <c r="B72" s="126"/>
      <c r="C72" s="126"/>
      <c r="D72" s="126"/>
      <c r="E72" s="127"/>
    </row>
    <row r="73" spans="1:5" s="80" customFormat="1" x14ac:dyDescent="0.3">
      <c r="A73" s="108" t="s">
        <v>270</v>
      </c>
      <c r="B73" s="90">
        <f>SUM(B74+B93+B162)</f>
        <v>496700</v>
      </c>
      <c r="C73" s="90">
        <f>SUM(C74+C93+C162)</f>
        <v>496700</v>
      </c>
      <c r="D73" s="90">
        <f>SUM(D74+D93+D162)</f>
        <v>451275.95999999996</v>
      </c>
      <c r="E73" s="90">
        <f>IFERROR(D73/C73*100,"-")</f>
        <v>90.854833903764842</v>
      </c>
    </row>
    <row r="74" spans="1:5" s="147" customFormat="1" hidden="1" x14ac:dyDescent="0.3">
      <c r="A74" s="129" t="s">
        <v>271</v>
      </c>
      <c r="B74" s="159">
        <f>SUM(B75+B83)</f>
        <v>0</v>
      </c>
      <c r="C74" s="159">
        <f>SUM(C75+C83)</f>
        <v>0</v>
      </c>
      <c r="D74" s="159">
        <f>SUM(D75+D83)</f>
        <v>0</v>
      </c>
      <c r="E74" s="109" t="str">
        <f t="shared" ref="E74" si="6">IFERROR(D74/C74*100,"-")</f>
        <v>-</v>
      </c>
    </row>
    <row r="75" spans="1:5" s="147" customFormat="1" hidden="1" x14ac:dyDescent="0.3">
      <c r="A75" s="110" t="s">
        <v>145</v>
      </c>
      <c r="B75" s="123">
        <f>SUM(B76+B79)</f>
        <v>0</v>
      </c>
      <c r="C75" s="123">
        <f>SUM(C76+C79)</f>
        <v>0</v>
      </c>
      <c r="D75" s="123">
        <f>SUM(D76+D79)</f>
        <v>0</v>
      </c>
      <c r="E75" s="160" t="str">
        <f>IFERROR(D75/C75*100,"-")</f>
        <v>-</v>
      </c>
    </row>
    <row r="76" spans="1:5" s="147" customFormat="1" hidden="1" x14ac:dyDescent="0.3">
      <c r="A76" s="130" t="s">
        <v>21</v>
      </c>
      <c r="B76" s="158">
        <v>0</v>
      </c>
      <c r="C76" s="158">
        <v>0</v>
      </c>
      <c r="D76" s="158">
        <f>SUM(D77:D78)</f>
        <v>0</v>
      </c>
      <c r="E76" s="90" t="str">
        <f>IFERROR(D76/C76*100,"-")</f>
        <v>-</v>
      </c>
    </row>
    <row r="77" spans="1:5" s="147" customFormat="1" hidden="1" x14ac:dyDescent="0.3">
      <c r="A77" s="131" t="s">
        <v>23</v>
      </c>
      <c r="B77" s="157"/>
      <c r="C77" s="157"/>
      <c r="D77" s="126">
        <v>0</v>
      </c>
      <c r="E77" s="124"/>
    </row>
    <row r="78" spans="1:5" s="147" customFormat="1" hidden="1" x14ac:dyDescent="0.3">
      <c r="A78" s="131" t="s">
        <v>27</v>
      </c>
      <c r="B78" s="157"/>
      <c r="C78" s="157"/>
      <c r="D78" s="126">
        <v>0</v>
      </c>
      <c r="E78" s="124"/>
    </row>
    <row r="79" spans="1:5" s="147" customFormat="1" hidden="1" x14ac:dyDescent="0.3">
      <c r="A79" s="130" t="s">
        <v>28</v>
      </c>
      <c r="B79" s="158">
        <v>0</v>
      </c>
      <c r="C79" s="158">
        <v>0</v>
      </c>
      <c r="D79" s="158">
        <f>SUM(D80:D82)</f>
        <v>0</v>
      </c>
      <c r="E79" s="90" t="str">
        <f>IFERROR(D79/C79*100,"-")</f>
        <v>-</v>
      </c>
    </row>
    <row r="80" spans="1:5" s="147" customFormat="1" hidden="1" x14ac:dyDescent="0.3">
      <c r="A80" s="131" t="s">
        <v>31</v>
      </c>
      <c r="B80" s="157"/>
      <c r="C80" s="157"/>
      <c r="D80" s="126">
        <v>0</v>
      </c>
      <c r="E80" s="124"/>
    </row>
    <row r="81" spans="1:5" s="147" customFormat="1" hidden="1" x14ac:dyDescent="0.3">
      <c r="A81" s="131" t="s">
        <v>33</v>
      </c>
      <c r="B81" s="157"/>
      <c r="C81" s="157"/>
      <c r="D81" s="126">
        <v>0</v>
      </c>
      <c r="E81" s="124"/>
    </row>
    <row r="82" spans="1:5" s="147" customFormat="1" hidden="1" x14ac:dyDescent="0.3">
      <c r="A82" s="131" t="s">
        <v>35</v>
      </c>
      <c r="B82" s="157"/>
      <c r="C82" s="157"/>
      <c r="D82" s="126">
        <v>0</v>
      </c>
      <c r="E82" s="124"/>
    </row>
    <row r="83" spans="1:5" s="147" customFormat="1" hidden="1" x14ac:dyDescent="0.3">
      <c r="A83" s="110" t="s">
        <v>150</v>
      </c>
      <c r="B83" s="123">
        <f>SUM(B84+B87)</f>
        <v>0</v>
      </c>
      <c r="C83" s="123">
        <f>SUM(C84+C87)</f>
        <v>0</v>
      </c>
      <c r="D83" s="123">
        <f>SUM(D84+D87)</f>
        <v>0</v>
      </c>
      <c r="E83" s="160" t="str">
        <f>IFERROR(D83/C83*100,"-")</f>
        <v>-</v>
      </c>
    </row>
    <row r="84" spans="1:5" s="147" customFormat="1" hidden="1" x14ac:dyDescent="0.3">
      <c r="A84" s="130" t="s">
        <v>21</v>
      </c>
      <c r="B84" s="158">
        <v>0</v>
      </c>
      <c r="C84" s="158">
        <v>0</v>
      </c>
      <c r="D84" s="158">
        <f>SUM(D85:D86)</f>
        <v>0</v>
      </c>
      <c r="E84" s="90" t="str">
        <f>IFERROR(D84/C84*100,"-")</f>
        <v>-</v>
      </c>
    </row>
    <row r="85" spans="1:5" s="147" customFormat="1" hidden="1" x14ac:dyDescent="0.3">
      <c r="A85" s="131" t="s">
        <v>23</v>
      </c>
      <c r="B85" s="157"/>
      <c r="C85" s="157"/>
      <c r="D85" s="126">
        <v>0</v>
      </c>
      <c r="E85" s="124"/>
    </row>
    <row r="86" spans="1:5" s="147" customFormat="1" hidden="1" x14ac:dyDescent="0.3">
      <c r="A86" s="131" t="s">
        <v>27</v>
      </c>
      <c r="B86" s="157"/>
      <c r="C86" s="157"/>
      <c r="D86" s="126">
        <v>0</v>
      </c>
      <c r="E86" s="124"/>
    </row>
    <row r="87" spans="1:5" s="147" customFormat="1" hidden="1" x14ac:dyDescent="0.3">
      <c r="A87" s="130" t="s">
        <v>28</v>
      </c>
      <c r="B87" s="158">
        <v>0</v>
      </c>
      <c r="C87" s="158">
        <v>0</v>
      </c>
      <c r="D87" s="158">
        <f>SUM(D88:D90)</f>
        <v>0</v>
      </c>
      <c r="E87" s="90" t="str">
        <f>IFERROR(D87/C87*100,"-")</f>
        <v>-</v>
      </c>
    </row>
    <row r="88" spans="1:5" s="147" customFormat="1" hidden="1" x14ac:dyDescent="0.3">
      <c r="A88" s="131" t="s">
        <v>31</v>
      </c>
      <c r="B88" s="157"/>
      <c r="C88" s="157"/>
      <c r="D88" s="126">
        <v>0</v>
      </c>
      <c r="E88" s="124"/>
    </row>
    <row r="89" spans="1:5" s="147" customFormat="1" hidden="1" x14ac:dyDescent="0.3">
      <c r="A89" s="131" t="s">
        <v>33</v>
      </c>
      <c r="B89" s="157"/>
      <c r="C89" s="157"/>
      <c r="D89" s="126">
        <v>0</v>
      </c>
      <c r="E89" s="124"/>
    </row>
    <row r="90" spans="1:5" s="147" customFormat="1" hidden="1" x14ac:dyDescent="0.3">
      <c r="A90" s="131" t="s">
        <v>35</v>
      </c>
      <c r="B90" s="157"/>
      <c r="C90" s="157"/>
      <c r="D90" s="126">
        <v>0</v>
      </c>
      <c r="E90" s="124"/>
    </row>
    <row r="91" spans="1:5" s="147" customFormat="1" hidden="1" x14ac:dyDescent="0.3">
      <c r="A91" s="112"/>
      <c r="B91" s="144"/>
      <c r="C91" s="144"/>
      <c r="D91" s="145"/>
      <c r="E91" s="146"/>
    </row>
    <row r="92" spans="1:5" s="147" customFormat="1" hidden="1" x14ac:dyDescent="0.3">
      <c r="A92" s="112"/>
      <c r="B92" s="144"/>
      <c r="C92" s="144"/>
      <c r="D92" s="145"/>
      <c r="E92" s="146"/>
    </row>
    <row r="93" spans="1:5" s="80" customFormat="1" x14ac:dyDescent="0.3">
      <c r="A93" s="129" t="s">
        <v>272</v>
      </c>
      <c r="B93" s="109">
        <f>SUM(B94+B116+B138)</f>
        <v>110000</v>
      </c>
      <c r="C93" s="109">
        <f>SUM(C94+C116+C138)</f>
        <v>110000</v>
      </c>
      <c r="D93" s="109">
        <f>SUM(D94+D116+D138)</f>
        <v>64581.419999999991</v>
      </c>
      <c r="E93" s="109">
        <f t="shared" ref="E93" si="7">IFERROR(D93/C93*100,"-")</f>
        <v>58.710381818181808</v>
      </c>
    </row>
    <row r="94" spans="1:5" s="80" customFormat="1" x14ac:dyDescent="0.3">
      <c r="A94" s="110" t="s">
        <v>145</v>
      </c>
      <c r="B94" s="111">
        <f>SUM(B95+B98+B113)</f>
        <v>6600</v>
      </c>
      <c r="C94" s="111">
        <f>SUM(C95+C98+C113)</f>
        <v>6600</v>
      </c>
      <c r="D94" s="111">
        <f>SUM(D95+D98+D113)</f>
        <v>3874.99</v>
      </c>
      <c r="E94" s="111">
        <f>IFERROR(D94/C94*100,"-")</f>
        <v>58.711969696969689</v>
      </c>
    </row>
    <row r="95" spans="1:5" s="80" customFormat="1" hidden="1" x14ac:dyDescent="0.3">
      <c r="A95" s="130" t="s">
        <v>21</v>
      </c>
      <c r="B95" s="90">
        <v>0</v>
      </c>
      <c r="C95" s="90">
        <v>0</v>
      </c>
      <c r="D95" s="90">
        <f>SUM(D96:D97)</f>
        <v>0</v>
      </c>
      <c r="E95" s="90" t="str">
        <f t="shared" ref="E95" si="8">IFERROR(D95/C95*100,"-")</f>
        <v>-</v>
      </c>
    </row>
    <row r="96" spans="1:5" s="80" customFormat="1" hidden="1" x14ac:dyDescent="0.3">
      <c r="A96" s="131" t="s">
        <v>23</v>
      </c>
      <c r="B96" s="49"/>
      <c r="C96" s="49"/>
      <c r="D96" s="11">
        <v>0</v>
      </c>
      <c r="E96" s="124"/>
    </row>
    <row r="97" spans="1:5" s="80" customFormat="1" hidden="1" x14ac:dyDescent="0.3">
      <c r="A97" s="131" t="s">
        <v>27</v>
      </c>
      <c r="B97" s="49"/>
      <c r="C97" s="49"/>
      <c r="D97" s="11">
        <v>0</v>
      </c>
      <c r="E97" s="124"/>
    </row>
    <row r="98" spans="1:5" s="80" customFormat="1" x14ac:dyDescent="0.3">
      <c r="A98" s="130" t="s">
        <v>28</v>
      </c>
      <c r="B98" s="90">
        <v>5420</v>
      </c>
      <c r="C98" s="90">
        <v>5420</v>
      </c>
      <c r="D98" s="90">
        <f>SUM(D99:D112)</f>
        <v>2755.42</v>
      </c>
      <c r="E98" s="90">
        <f>IFERROR(D98/C98*100,"-")</f>
        <v>50.838007380073805</v>
      </c>
    </row>
    <row r="99" spans="1:5" s="64" customFormat="1" x14ac:dyDescent="0.3">
      <c r="A99" s="131" t="s">
        <v>30</v>
      </c>
      <c r="B99" s="49"/>
      <c r="C99" s="49"/>
      <c r="D99" s="11">
        <v>273.29000000000002</v>
      </c>
      <c r="E99" s="124"/>
    </row>
    <row r="100" spans="1:5" s="64" customFormat="1" x14ac:dyDescent="0.3">
      <c r="A100" s="131" t="s">
        <v>32</v>
      </c>
      <c r="B100" s="49"/>
      <c r="C100" s="49"/>
      <c r="D100" s="11">
        <v>256.20999999999998</v>
      </c>
      <c r="E100" s="124"/>
    </row>
    <row r="101" spans="1:5" s="64" customFormat="1" x14ac:dyDescent="0.3">
      <c r="A101" s="131" t="s">
        <v>33</v>
      </c>
      <c r="B101" s="49"/>
      <c r="C101" s="49"/>
      <c r="D101" s="11">
        <v>68.34</v>
      </c>
      <c r="E101" s="124"/>
    </row>
    <row r="102" spans="1:5" s="64" customFormat="1" x14ac:dyDescent="0.3">
      <c r="A102" s="131" t="s">
        <v>35</v>
      </c>
      <c r="B102" s="49"/>
      <c r="C102" s="49"/>
      <c r="D102" s="11">
        <v>247.91</v>
      </c>
      <c r="E102" s="124"/>
    </row>
    <row r="103" spans="1:5" s="64" customFormat="1" x14ac:dyDescent="0.3">
      <c r="A103" s="131" t="s">
        <v>37</v>
      </c>
      <c r="B103" s="49"/>
      <c r="C103" s="49"/>
      <c r="D103" s="11">
        <v>40.880000000000003</v>
      </c>
      <c r="E103" s="124"/>
    </row>
    <row r="104" spans="1:5" s="64" customFormat="1" x14ac:dyDescent="0.3">
      <c r="A104" s="131" t="s">
        <v>38</v>
      </c>
      <c r="B104" s="49"/>
      <c r="C104" s="49"/>
      <c r="D104" s="11">
        <v>2.5499999999999998</v>
      </c>
      <c r="E104" s="124"/>
    </row>
    <row r="105" spans="1:5" s="64" customFormat="1" x14ac:dyDescent="0.3">
      <c r="A105" s="131" t="s">
        <v>39</v>
      </c>
      <c r="B105" s="49"/>
      <c r="C105" s="49"/>
      <c r="D105" s="11">
        <v>28.79</v>
      </c>
      <c r="E105" s="124"/>
    </row>
    <row r="106" spans="1:5" s="64" customFormat="1" x14ac:dyDescent="0.3">
      <c r="A106" s="131" t="s">
        <v>42</v>
      </c>
      <c r="B106" s="49"/>
      <c r="C106" s="49"/>
      <c r="D106" s="11">
        <v>345.8</v>
      </c>
      <c r="E106" s="124"/>
    </row>
    <row r="107" spans="1:5" s="64" customFormat="1" x14ac:dyDescent="0.3">
      <c r="A107" s="131" t="s">
        <v>285</v>
      </c>
      <c r="B107" s="49"/>
      <c r="C107" s="49"/>
      <c r="D107" s="11">
        <v>81.88</v>
      </c>
      <c r="E107" s="124"/>
    </row>
    <row r="108" spans="1:5" s="64" customFormat="1" x14ac:dyDescent="0.3">
      <c r="A108" s="131" t="s">
        <v>44</v>
      </c>
      <c r="B108" s="49"/>
      <c r="C108" s="49"/>
      <c r="D108" s="11">
        <v>659.93</v>
      </c>
      <c r="E108" s="124"/>
    </row>
    <row r="109" spans="1:5" s="64" customFormat="1" x14ac:dyDescent="0.3">
      <c r="A109" s="131" t="s">
        <v>46</v>
      </c>
      <c r="B109" s="49"/>
      <c r="C109" s="49"/>
      <c r="D109" s="11">
        <v>568.04</v>
      </c>
      <c r="E109" s="124"/>
    </row>
    <row r="110" spans="1:5" s="64" customFormat="1" x14ac:dyDescent="0.3">
      <c r="A110" s="131" t="s">
        <v>48</v>
      </c>
      <c r="B110" s="49"/>
      <c r="C110" s="49"/>
      <c r="D110" s="11">
        <v>0</v>
      </c>
      <c r="E110" s="124"/>
    </row>
    <row r="111" spans="1:5" s="64" customFormat="1" x14ac:dyDescent="0.3">
      <c r="A111" s="131" t="s">
        <v>50</v>
      </c>
      <c r="B111" s="49"/>
      <c r="C111" s="49"/>
      <c r="D111" s="11">
        <v>181.8</v>
      </c>
      <c r="E111" s="124"/>
    </row>
    <row r="112" spans="1:5" s="147" customFormat="1" x14ac:dyDescent="0.3">
      <c r="A112" s="131" t="s">
        <v>56</v>
      </c>
      <c r="B112" s="157"/>
      <c r="C112" s="157"/>
      <c r="D112" s="126">
        <v>0</v>
      </c>
      <c r="E112" s="146"/>
    </row>
    <row r="113" spans="1:5" s="121" customFormat="1" x14ac:dyDescent="0.3">
      <c r="A113" s="130" t="s">
        <v>268</v>
      </c>
      <c r="B113" s="90">
        <v>1180</v>
      </c>
      <c r="C113" s="90">
        <v>1180</v>
      </c>
      <c r="D113" s="90">
        <f>SUM(D114:D115)</f>
        <v>1119.57</v>
      </c>
      <c r="E113" s="90">
        <f>IFERROR(D113/C113*100,"-")</f>
        <v>94.878813559322026</v>
      </c>
    </row>
    <row r="114" spans="1:5" s="64" customFormat="1" x14ac:dyDescent="0.3">
      <c r="A114" s="131" t="s">
        <v>85</v>
      </c>
      <c r="B114" s="11"/>
      <c r="C114" s="11"/>
      <c r="D114" s="11">
        <v>916.63</v>
      </c>
      <c r="E114" s="125"/>
    </row>
    <row r="115" spans="1:5" s="64" customFormat="1" x14ac:dyDescent="0.3">
      <c r="A115" s="131" t="s">
        <v>86</v>
      </c>
      <c r="B115" s="49"/>
      <c r="C115" s="49"/>
      <c r="D115" s="11">
        <v>202.94</v>
      </c>
      <c r="E115" s="124"/>
    </row>
    <row r="116" spans="1:5" s="80" customFormat="1" x14ac:dyDescent="0.3">
      <c r="A116" s="110" t="s">
        <v>149</v>
      </c>
      <c r="B116" s="111">
        <f>SUM(B117+B120+B135)</f>
        <v>93500</v>
      </c>
      <c r="C116" s="111">
        <f>SUM(C117+C120+C135)</f>
        <v>93500</v>
      </c>
      <c r="D116" s="111">
        <f>SUM(D117+D120+D135)</f>
        <v>55142.229999999996</v>
      </c>
      <c r="E116" s="111">
        <f>IFERROR(D116/C116*100,"-")</f>
        <v>58.975647058823519</v>
      </c>
    </row>
    <row r="117" spans="1:5" s="80" customFormat="1" hidden="1" x14ac:dyDescent="0.3">
      <c r="A117" s="130" t="s">
        <v>21</v>
      </c>
      <c r="B117" s="90">
        <v>0</v>
      </c>
      <c r="C117" s="90">
        <v>0</v>
      </c>
      <c r="D117" s="90">
        <f>SUM(D118:D119)</f>
        <v>0</v>
      </c>
      <c r="E117" s="90" t="str">
        <f>IFERROR(D117/C117*100,"-")</f>
        <v>-</v>
      </c>
    </row>
    <row r="118" spans="1:5" s="80" customFormat="1" hidden="1" x14ac:dyDescent="0.3">
      <c r="A118" s="131" t="s">
        <v>23</v>
      </c>
      <c r="B118" s="49"/>
      <c r="C118" s="49"/>
      <c r="D118" s="11">
        <v>0</v>
      </c>
      <c r="E118" s="124"/>
    </row>
    <row r="119" spans="1:5" s="80" customFormat="1" hidden="1" x14ac:dyDescent="0.3">
      <c r="A119" s="131" t="s">
        <v>27</v>
      </c>
      <c r="B119" s="49"/>
      <c r="C119" s="49"/>
      <c r="D119" s="11">
        <v>0</v>
      </c>
      <c r="E119" s="124"/>
    </row>
    <row r="120" spans="1:5" s="80" customFormat="1" x14ac:dyDescent="0.3">
      <c r="A120" s="130" t="s">
        <v>28</v>
      </c>
      <c r="B120" s="90">
        <v>76700</v>
      </c>
      <c r="C120" s="90">
        <v>76700</v>
      </c>
      <c r="D120" s="90">
        <f>SUM(D121:D134)</f>
        <v>39281.839999999997</v>
      </c>
      <c r="E120" s="90">
        <f>IFERROR(D120/C120*100,"-")</f>
        <v>51.214915254237283</v>
      </c>
    </row>
    <row r="121" spans="1:5" s="64" customFormat="1" x14ac:dyDescent="0.3">
      <c r="A121" s="131" t="s">
        <v>30</v>
      </c>
      <c r="B121" s="49"/>
      <c r="C121" s="49"/>
      <c r="D121" s="11">
        <v>3933.76</v>
      </c>
      <c r="E121" s="124"/>
    </row>
    <row r="122" spans="1:5" s="64" customFormat="1" x14ac:dyDescent="0.3">
      <c r="A122" s="131" t="s">
        <v>32</v>
      </c>
      <c r="B122" s="49"/>
      <c r="C122" s="49"/>
      <c r="D122" s="11">
        <v>3629.71</v>
      </c>
      <c r="E122" s="124"/>
    </row>
    <row r="123" spans="1:5" s="64" customFormat="1" x14ac:dyDescent="0.3">
      <c r="A123" s="131" t="s">
        <v>33</v>
      </c>
      <c r="B123" s="49"/>
      <c r="C123" s="49"/>
      <c r="D123" s="11">
        <v>957.52</v>
      </c>
      <c r="E123" s="124"/>
    </row>
    <row r="124" spans="1:5" s="64" customFormat="1" x14ac:dyDescent="0.3">
      <c r="A124" s="131" t="s">
        <v>35</v>
      </c>
      <c r="B124" s="49"/>
      <c r="C124" s="49"/>
      <c r="D124" s="11">
        <v>3374.09</v>
      </c>
      <c r="E124" s="124"/>
    </row>
    <row r="125" spans="1:5" s="64" customFormat="1" x14ac:dyDescent="0.3">
      <c r="A125" s="131" t="s">
        <v>37</v>
      </c>
      <c r="B125" s="49"/>
      <c r="C125" s="49"/>
      <c r="D125" s="11">
        <v>579.09</v>
      </c>
      <c r="E125" s="124"/>
    </row>
    <row r="126" spans="1:5" s="64" customFormat="1" x14ac:dyDescent="0.3">
      <c r="A126" s="131" t="s">
        <v>38</v>
      </c>
      <c r="B126" s="49"/>
      <c r="C126" s="49"/>
      <c r="D126" s="11">
        <v>36.119999999999997</v>
      </c>
      <c r="E126" s="124"/>
    </row>
    <row r="127" spans="1:5" s="64" customFormat="1" x14ac:dyDescent="0.3">
      <c r="A127" s="131" t="s">
        <v>39</v>
      </c>
      <c r="B127" s="49"/>
      <c r="C127" s="49"/>
      <c r="D127" s="11">
        <v>407.91</v>
      </c>
      <c r="E127" s="124"/>
    </row>
    <row r="128" spans="1:5" s="64" customFormat="1" x14ac:dyDescent="0.3">
      <c r="A128" s="131" t="s">
        <v>42</v>
      </c>
      <c r="B128" s="49"/>
      <c r="C128" s="49"/>
      <c r="D128" s="11">
        <v>5035.51</v>
      </c>
      <c r="E128" s="124"/>
    </row>
    <row r="129" spans="1:5" s="64" customFormat="1" x14ac:dyDescent="0.3">
      <c r="A129" s="131" t="s">
        <v>285</v>
      </c>
      <c r="B129" s="49"/>
      <c r="C129" s="49"/>
      <c r="D129" s="11">
        <v>1160.04</v>
      </c>
      <c r="E129" s="124"/>
    </row>
    <row r="130" spans="1:5" s="64" customFormat="1" x14ac:dyDescent="0.3">
      <c r="A130" s="131" t="s">
        <v>44</v>
      </c>
      <c r="B130" s="49"/>
      <c r="C130" s="49"/>
      <c r="D130" s="11">
        <v>9517.7999999999993</v>
      </c>
      <c r="E130" s="124"/>
    </row>
    <row r="131" spans="1:5" s="64" customFormat="1" x14ac:dyDescent="0.3">
      <c r="A131" s="131" t="s">
        <v>46</v>
      </c>
      <c r="B131" s="49"/>
      <c r="C131" s="49"/>
      <c r="D131" s="11">
        <v>8074.79</v>
      </c>
      <c r="E131" s="124"/>
    </row>
    <row r="132" spans="1:5" s="64" customFormat="1" hidden="1" x14ac:dyDescent="0.3">
      <c r="A132" s="131" t="s">
        <v>48</v>
      </c>
      <c r="B132" s="49"/>
      <c r="C132" s="49"/>
      <c r="D132" s="11">
        <v>0</v>
      </c>
      <c r="E132" s="124"/>
    </row>
    <row r="133" spans="1:5" s="64" customFormat="1" x14ac:dyDescent="0.3">
      <c r="A133" s="131" t="s">
        <v>50</v>
      </c>
      <c r="B133" s="49"/>
      <c r="C133" s="49"/>
      <c r="D133" s="11">
        <v>2575.5</v>
      </c>
      <c r="E133" s="124"/>
    </row>
    <row r="134" spans="1:5" s="147" customFormat="1" hidden="1" x14ac:dyDescent="0.3">
      <c r="A134" s="131" t="s">
        <v>56</v>
      </c>
      <c r="B134" s="157"/>
      <c r="C134" s="157"/>
      <c r="D134" s="126">
        <v>0</v>
      </c>
      <c r="E134" s="146"/>
    </row>
    <row r="135" spans="1:5" s="121" customFormat="1" x14ac:dyDescent="0.3">
      <c r="A135" s="130" t="s">
        <v>268</v>
      </c>
      <c r="B135" s="90">
        <v>16800</v>
      </c>
      <c r="C135" s="90">
        <v>16800</v>
      </c>
      <c r="D135" s="90">
        <f>SUM(D136:D137)</f>
        <v>15860.390000000001</v>
      </c>
      <c r="E135" s="90">
        <f>IFERROR(D135/C135*100,"-")</f>
        <v>94.407083333333347</v>
      </c>
    </row>
    <row r="136" spans="1:5" s="64" customFormat="1" x14ac:dyDescent="0.3">
      <c r="A136" s="131" t="s">
        <v>85</v>
      </c>
      <c r="B136" s="11"/>
      <c r="C136" s="11"/>
      <c r="D136" s="11">
        <v>12985.53</v>
      </c>
      <c r="E136" s="125"/>
    </row>
    <row r="137" spans="1:5" s="64" customFormat="1" x14ac:dyDescent="0.3">
      <c r="A137" s="131" t="s">
        <v>86</v>
      </c>
      <c r="B137" s="49"/>
      <c r="C137" s="49"/>
      <c r="D137" s="11">
        <v>2874.86</v>
      </c>
      <c r="E137" s="124"/>
    </row>
    <row r="138" spans="1:5" s="80" customFormat="1" x14ac:dyDescent="0.3">
      <c r="A138" s="110" t="s">
        <v>150</v>
      </c>
      <c r="B138" s="111">
        <f>SUM(B139+B142+B157)</f>
        <v>9900</v>
      </c>
      <c r="C138" s="111">
        <f>SUM(C139+C142+C157)</f>
        <v>9900</v>
      </c>
      <c r="D138" s="111">
        <f>SUM(D139+D142+D157)</f>
        <v>5564.2</v>
      </c>
      <c r="E138" s="111">
        <f>IFERROR(D138/C138*100,"-")</f>
        <v>56.204040404040398</v>
      </c>
    </row>
    <row r="139" spans="1:5" s="80" customFormat="1" hidden="1" x14ac:dyDescent="0.3">
      <c r="A139" s="130" t="s">
        <v>21</v>
      </c>
      <c r="B139" s="90">
        <v>0</v>
      </c>
      <c r="C139" s="90">
        <v>0</v>
      </c>
      <c r="D139" s="90">
        <f>SUM(D140:D141)</f>
        <v>0</v>
      </c>
      <c r="E139" s="90" t="str">
        <f>IFERROR(D139/C139*100,"-")</f>
        <v>-</v>
      </c>
    </row>
    <row r="140" spans="1:5" s="80" customFormat="1" hidden="1" x14ac:dyDescent="0.3">
      <c r="A140" s="131" t="s">
        <v>23</v>
      </c>
      <c r="B140" s="49"/>
      <c r="C140" s="49"/>
      <c r="D140" s="11">
        <v>0</v>
      </c>
      <c r="E140" s="124"/>
    </row>
    <row r="141" spans="1:5" s="80" customFormat="1" hidden="1" x14ac:dyDescent="0.3">
      <c r="A141" s="131" t="s">
        <v>27</v>
      </c>
      <c r="B141" s="49"/>
      <c r="C141" s="49"/>
      <c r="D141" s="11">
        <v>0</v>
      </c>
      <c r="E141" s="124"/>
    </row>
    <row r="142" spans="1:5" s="80" customFormat="1" x14ac:dyDescent="0.3">
      <c r="A142" s="130" t="s">
        <v>28</v>
      </c>
      <c r="B142" s="90">
        <v>8120</v>
      </c>
      <c r="C142" s="90">
        <v>8120</v>
      </c>
      <c r="D142" s="90">
        <f>SUM(D143:D156)</f>
        <v>3884.8599999999997</v>
      </c>
      <c r="E142" s="90">
        <f>IFERROR(D142/C142*100,"-")</f>
        <v>47.843103448275862</v>
      </c>
    </row>
    <row r="143" spans="1:5" s="64" customFormat="1" x14ac:dyDescent="0.3">
      <c r="A143" s="131" t="s">
        <v>30</v>
      </c>
      <c r="B143" s="49"/>
      <c r="C143" s="49"/>
      <c r="D143" s="11">
        <v>347.94</v>
      </c>
      <c r="E143" s="124"/>
    </row>
    <row r="144" spans="1:5" s="64" customFormat="1" x14ac:dyDescent="0.3">
      <c r="A144" s="131" t="s">
        <v>32</v>
      </c>
      <c r="B144" s="49"/>
      <c r="C144" s="49"/>
      <c r="D144" s="11">
        <v>384.33</v>
      </c>
      <c r="E144" s="124"/>
    </row>
    <row r="145" spans="1:5" s="64" customFormat="1" x14ac:dyDescent="0.3">
      <c r="A145" s="131" t="s">
        <v>33</v>
      </c>
      <c r="B145" s="49"/>
      <c r="C145" s="49"/>
      <c r="D145" s="11">
        <v>113.14</v>
      </c>
      <c r="E145" s="124"/>
    </row>
    <row r="146" spans="1:5" s="64" customFormat="1" x14ac:dyDescent="0.3">
      <c r="A146" s="131" t="s">
        <v>35</v>
      </c>
      <c r="B146" s="49"/>
      <c r="C146" s="49"/>
      <c r="D146" s="11">
        <v>357.23</v>
      </c>
      <c r="E146" s="124"/>
    </row>
    <row r="147" spans="1:5" s="64" customFormat="1" x14ac:dyDescent="0.3">
      <c r="A147" s="131" t="s">
        <v>37</v>
      </c>
      <c r="B147" s="49"/>
      <c r="C147" s="49"/>
      <c r="D147" s="11">
        <v>61.33</v>
      </c>
      <c r="E147" s="124"/>
    </row>
    <row r="148" spans="1:5" s="64" customFormat="1" x14ac:dyDescent="0.3">
      <c r="A148" s="131" t="s">
        <v>38</v>
      </c>
      <c r="B148" s="49"/>
      <c r="C148" s="49"/>
      <c r="D148" s="11">
        <v>3.83</v>
      </c>
      <c r="E148" s="124"/>
    </row>
    <row r="149" spans="1:5" s="64" customFormat="1" x14ac:dyDescent="0.3">
      <c r="A149" s="131" t="s">
        <v>39</v>
      </c>
      <c r="B149" s="49"/>
      <c r="C149" s="49"/>
      <c r="D149" s="11">
        <v>43.19</v>
      </c>
      <c r="E149" s="124"/>
    </row>
    <row r="150" spans="1:5" s="64" customFormat="1" x14ac:dyDescent="0.3">
      <c r="A150" s="131" t="s">
        <v>42</v>
      </c>
      <c r="B150" s="49"/>
      <c r="C150" s="49"/>
      <c r="D150" s="11">
        <v>533.05999999999995</v>
      </c>
      <c r="E150" s="124"/>
    </row>
    <row r="151" spans="1:5" s="64" customFormat="1" x14ac:dyDescent="0.3">
      <c r="A151" s="131" t="s">
        <v>285</v>
      </c>
      <c r="B151" s="49"/>
      <c r="C151" s="49"/>
      <c r="D151" s="11">
        <v>122.83</v>
      </c>
      <c r="E151" s="124"/>
    </row>
    <row r="152" spans="1:5" s="64" customFormat="1" x14ac:dyDescent="0.3">
      <c r="A152" s="131" t="s">
        <v>44</v>
      </c>
      <c r="B152" s="49"/>
      <c r="C152" s="49"/>
      <c r="D152" s="11">
        <v>821.15</v>
      </c>
      <c r="E152" s="124"/>
    </row>
    <row r="153" spans="1:5" s="64" customFormat="1" x14ac:dyDescent="0.3">
      <c r="A153" s="131" t="s">
        <v>46</v>
      </c>
      <c r="B153" s="49"/>
      <c r="C153" s="49"/>
      <c r="D153" s="11">
        <v>824.13</v>
      </c>
      <c r="E153" s="124"/>
    </row>
    <row r="154" spans="1:5" s="64" customFormat="1" hidden="1" x14ac:dyDescent="0.3">
      <c r="A154" s="131" t="s">
        <v>48</v>
      </c>
      <c r="B154" s="49"/>
      <c r="C154" s="49"/>
      <c r="D154" s="11">
        <v>0</v>
      </c>
      <c r="E154" s="124"/>
    </row>
    <row r="155" spans="1:5" s="64" customFormat="1" x14ac:dyDescent="0.3">
      <c r="A155" s="131" t="s">
        <v>50</v>
      </c>
      <c r="B155" s="49"/>
      <c r="C155" s="49"/>
      <c r="D155" s="11">
        <v>272.7</v>
      </c>
      <c r="E155" s="124"/>
    </row>
    <row r="156" spans="1:5" s="147" customFormat="1" hidden="1" x14ac:dyDescent="0.3">
      <c r="A156" s="131" t="s">
        <v>56</v>
      </c>
      <c r="B156" s="157"/>
      <c r="C156" s="157"/>
      <c r="D156" s="126">
        <v>0</v>
      </c>
      <c r="E156" s="146"/>
    </row>
    <row r="157" spans="1:5" s="121" customFormat="1" x14ac:dyDescent="0.3">
      <c r="A157" s="130" t="s">
        <v>268</v>
      </c>
      <c r="B157" s="90">
        <v>1780</v>
      </c>
      <c r="C157" s="90">
        <v>1780</v>
      </c>
      <c r="D157" s="90">
        <f>SUM(D158:D159)</f>
        <v>1679.3400000000001</v>
      </c>
      <c r="E157" s="90">
        <f>IFERROR(D157/C157*100,"-")</f>
        <v>94.344943820224728</v>
      </c>
    </row>
    <row r="158" spans="1:5" s="64" customFormat="1" x14ac:dyDescent="0.3">
      <c r="A158" s="131" t="s">
        <v>85</v>
      </c>
      <c r="B158" s="11"/>
      <c r="C158" s="11"/>
      <c r="D158" s="11">
        <v>1374.94</v>
      </c>
      <c r="E158" s="125"/>
    </row>
    <row r="159" spans="1:5" s="64" customFormat="1" x14ac:dyDescent="0.3">
      <c r="A159" s="131" t="s">
        <v>86</v>
      </c>
      <c r="B159" s="49"/>
      <c r="C159" s="49"/>
      <c r="D159" s="11">
        <v>304.39999999999998</v>
      </c>
      <c r="E159" s="124"/>
    </row>
    <row r="160" spans="1:5" s="64" customFormat="1" hidden="1" x14ac:dyDescent="0.3">
      <c r="A160" s="112"/>
      <c r="B160" s="49"/>
      <c r="C160" s="49"/>
      <c r="D160" s="11"/>
      <c r="E160" s="124"/>
    </row>
    <row r="161" spans="1:5" s="64" customFormat="1" x14ac:dyDescent="0.3">
      <c r="A161" s="112"/>
      <c r="B161" s="49"/>
      <c r="C161" s="49"/>
      <c r="D161" s="11"/>
      <c r="E161" s="13"/>
    </row>
    <row r="162" spans="1:5" s="64" customFormat="1" x14ac:dyDescent="0.3">
      <c r="A162" s="129" t="s">
        <v>284</v>
      </c>
      <c r="B162" s="109">
        <f>SUM(B163+B189+B209)</f>
        <v>386700</v>
      </c>
      <c r="C162" s="109">
        <f>SUM(C163+C189+C209)</f>
        <v>386700</v>
      </c>
      <c r="D162" s="109">
        <f>SUM(D163+D189+D209)</f>
        <v>386694.54</v>
      </c>
      <c r="E162" s="109">
        <f t="shared" ref="E162" si="9">IFERROR(D162/C162*100,"-")</f>
        <v>99.998588052754073</v>
      </c>
    </row>
    <row r="163" spans="1:5" x14ac:dyDescent="0.3">
      <c r="A163" s="110" t="s">
        <v>149</v>
      </c>
      <c r="B163" s="111">
        <f>SUM(B164)</f>
        <v>386700</v>
      </c>
      <c r="C163" s="111">
        <f>SUM(C164)</f>
        <v>386700</v>
      </c>
      <c r="D163" s="111">
        <f>SUM(D164)</f>
        <v>386694.54</v>
      </c>
      <c r="E163" s="111">
        <f>IFERROR(D163/C163*100,"-")</f>
        <v>99.998588052754073</v>
      </c>
    </row>
    <row r="164" spans="1:5" x14ac:dyDescent="0.3">
      <c r="A164" s="130" t="s">
        <v>21</v>
      </c>
      <c r="B164" s="90">
        <v>386700</v>
      </c>
      <c r="C164" s="90">
        <v>386700</v>
      </c>
      <c r="D164" s="90">
        <f>SUM(D165:D166)</f>
        <v>386694.54</v>
      </c>
      <c r="E164" s="90">
        <f>IFERROR(D164/C164*100,"-")</f>
        <v>99.998588052754073</v>
      </c>
    </row>
    <row r="165" spans="1:5" x14ac:dyDescent="0.3">
      <c r="A165" s="131" t="s">
        <v>23</v>
      </c>
      <c r="B165" s="49"/>
      <c r="C165" s="49"/>
      <c r="D165" s="11">
        <v>332074.53999999998</v>
      </c>
      <c r="E165" s="124"/>
    </row>
    <row r="166" spans="1:5" x14ac:dyDescent="0.3">
      <c r="A166" s="131" t="s">
        <v>27</v>
      </c>
      <c r="B166" s="49"/>
      <c r="C166" s="49"/>
      <c r="D166" s="11">
        <v>54620</v>
      </c>
      <c r="E166" s="124"/>
    </row>
    <row r="167" spans="1:5" x14ac:dyDescent="0.3">
      <c r="A167" s="131"/>
      <c r="B167" s="49"/>
      <c r="C167" s="49"/>
      <c r="D167" s="11"/>
      <c r="E167" s="124"/>
    </row>
    <row r="168" spans="1:5" x14ac:dyDescent="0.3">
      <c r="A168" s="131"/>
      <c r="B168" s="49"/>
      <c r="C168" s="49"/>
      <c r="D168" s="11"/>
      <c r="E168" s="124"/>
    </row>
    <row r="169" spans="1:5" ht="15.6" x14ac:dyDescent="0.3">
      <c r="A169" s="171" t="s">
        <v>190</v>
      </c>
      <c r="B169" s="171"/>
      <c r="C169" s="171"/>
      <c r="D169" s="171"/>
      <c r="E169" s="171"/>
    </row>
    <row r="170" spans="1:5" x14ac:dyDescent="0.3">
      <c r="A170" s="30"/>
      <c r="B170" s="30"/>
      <c r="C170" s="30"/>
      <c r="D170" s="30"/>
      <c r="E170" s="31"/>
    </row>
    <row r="171" spans="1:5" ht="34.200000000000003" customHeight="1" x14ac:dyDescent="0.3">
      <c r="A171" s="176" t="s">
        <v>302</v>
      </c>
      <c r="B171" s="177"/>
      <c r="C171" s="177"/>
      <c r="D171" s="177"/>
      <c r="E171" s="177"/>
    </row>
    <row r="172" spans="1:5" ht="15.6" customHeight="1" x14ac:dyDescent="0.3">
      <c r="A172" s="176" t="s">
        <v>303</v>
      </c>
      <c r="B172" s="177"/>
      <c r="C172" s="177"/>
      <c r="D172" s="177"/>
      <c r="E172" s="177"/>
    </row>
    <row r="173" spans="1:5" ht="15.6" x14ac:dyDescent="0.3">
      <c r="A173" s="161"/>
      <c r="B173" s="161"/>
      <c r="C173" s="161"/>
      <c r="D173" s="161"/>
      <c r="E173" s="161"/>
    </row>
    <row r="174" spans="1:5" ht="15.6" x14ac:dyDescent="0.3">
      <c r="A174" s="181"/>
      <c r="B174" s="181"/>
      <c r="C174" s="181"/>
      <c r="D174" s="181"/>
      <c r="E174" s="181"/>
    </row>
    <row r="175" spans="1:5" x14ac:dyDescent="0.3">
      <c r="A175" s="162"/>
      <c r="B175" s="182" t="s">
        <v>274</v>
      </c>
      <c r="C175" s="182"/>
      <c r="D175" s="182"/>
      <c r="E175" s="163"/>
    </row>
    <row r="176" spans="1:5" x14ac:dyDescent="0.3">
      <c r="A176" s="162"/>
      <c r="B176" s="162"/>
      <c r="C176" s="162"/>
      <c r="D176" s="164"/>
      <c r="E176" s="163"/>
    </row>
    <row r="177" spans="1:5" x14ac:dyDescent="0.3">
      <c r="A177" s="162"/>
      <c r="B177" s="182" t="s">
        <v>275</v>
      </c>
      <c r="C177" s="182"/>
      <c r="D177" s="182"/>
      <c r="E177" s="163"/>
    </row>
    <row r="178" spans="1:5" x14ac:dyDescent="0.3">
      <c r="A178" s="148"/>
      <c r="B178" s="148"/>
      <c r="C178" s="148"/>
      <c r="D178" s="148"/>
      <c r="E178" s="149"/>
    </row>
    <row r="179" spans="1:5" ht="15.6" x14ac:dyDescent="0.3">
      <c r="A179" s="178" t="s">
        <v>305</v>
      </c>
      <c r="B179" s="178"/>
      <c r="C179" s="178"/>
      <c r="D179" s="178"/>
      <c r="E179" s="178"/>
    </row>
    <row r="180" spans="1:5" ht="15.6" x14ac:dyDescent="0.3">
      <c r="A180" s="178" t="s">
        <v>307</v>
      </c>
      <c r="B180" s="178"/>
      <c r="C180" s="178"/>
      <c r="D180" s="178"/>
      <c r="E180" s="178"/>
    </row>
    <row r="181" spans="1:5" ht="15.6" x14ac:dyDescent="0.3">
      <c r="A181" s="180"/>
      <c r="B181" s="180"/>
      <c r="C181" s="180"/>
      <c r="D181" s="180"/>
      <c r="E181" s="180"/>
    </row>
    <row r="182" spans="1:5" ht="15.6" x14ac:dyDescent="0.3">
      <c r="A182" s="178" t="s">
        <v>304</v>
      </c>
      <c r="B182" s="178"/>
      <c r="C182" s="178"/>
      <c r="D182" s="178"/>
      <c r="E182" s="178"/>
    </row>
    <row r="194" spans="1:1" x14ac:dyDescent="0.3">
      <c r="A194" t="s">
        <v>306</v>
      </c>
    </row>
  </sheetData>
  <mergeCells count="14">
    <mergeCell ref="A171:E171"/>
    <mergeCell ref="A182:E182"/>
    <mergeCell ref="A7:E7"/>
    <mergeCell ref="A1:E1"/>
    <mergeCell ref="A3:E3"/>
    <mergeCell ref="A5:E5"/>
    <mergeCell ref="A169:E169"/>
    <mergeCell ref="A180:E180"/>
    <mergeCell ref="A181:E181"/>
    <mergeCell ref="A174:E174"/>
    <mergeCell ref="B175:D175"/>
    <mergeCell ref="B177:D177"/>
    <mergeCell ref="A179:E179"/>
    <mergeCell ref="A172:E17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7" firstPageNumber="8" orientation="landscape" useFirstPageNumber="1" r:id="rId1"/>
  <headerFooter>
    <oddFooter>&amp;C&amp;P</oddFooter>
  </headerFooter>
  <rowBreaks count="2" manualBreakCount="2">
    <brk id="115" max="4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Ivana Klinec Tkalec</cp:lastModifiedBy>
  <cp:lastPrinted>2026-03-27T11:34:25Z</cp:lastPrinted>
  <dcterms:created xsi:type="dcterms:W3CDTF">2018-03-15T13:07:00Z</dcterms:created>
  <dcterms:modified xsi:type="dcterms:W3CDTF">2026-03-27T11:40:37Z</dcterms:modified>
</cp:coreProperties>
</file>